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8250" tabRatio="756" firstSheet="26" activeTab="34"/>
  </bookViews>
  <sheets>
    <sheet name="หน่วยบริการ" sheetId="24" r:id="rId1"/>
    <sheet name="นนทบุรี" sheetId="20" r:id="rId2"/>
    <sheet name="นนทบุรี2" sheetId="44" r:id="rId3"/>
    <sheet name="นนทบุรี3" sheetId="45" r:id="rId4"/>
    <sheet name="ปทุมธานี" sheetId="28" r:id="rId5"/>
    <sheet name="ปทุมธานี2" sheetId="29" r:id="rId6"/>
    <sheet name="ปทุมธานี3" sheetId="30" r:id="rId7"/>
    <sheet name="อ่างทอง" sheetId="31" r:id="rId8"/>
    <sheet name="อ่างทอง2" sheetId="32" r:id="rId9"/>
    <sheet name="อ่างทอง3" sheetId="33" r:id="rId10"/>
    <sheet name="ลพบุรี" sheetId="34" r:id="rId11"/>
    <sheet name="ลพบุรี2" sheetId="35" r:id="rId12"/>
    <sheet name="ลพบุรี3" sheetId="36" r:id="rId13"/>
    <sheet name="สิงห์บุรี" sheetId="37" r:id="rId14"/>
    <sheet name="สิงห์บุรี2" sheetId="26" r:id="rId15"/>
    <sheet name="สิงห์บุรี3" sheetId="38" r:id="rId16"/>
    <sheet name="สระบุรี" sheetId="39" r:id="rId17"/>
    <sheet name="สระบุรี2" sheetId="40" r:id="rId18"/>
    <sheet name="สระบุรี3" sheetId="41" r:id="rId19"/>
    <sheet name="นครนายก" sheetId="21" r:id="rId20"/>
    <sheet name="นครนายก2" sheetId="42" r:id="rId21"/>
    <sheet name="นครนายก3" sheetId="43" r:id="rId22"/>
    <sheet name="จ57" sheetId="9" r:id="rId23"/>
    <sheet name="จ58" sheetId="10" r:id="rId24"/>
    <sheet name="จ59" sheetId="11" r:id="rId25"/>
    <sheet name="จ60" sheetId="12" r:id="rId26"/>
    <sheet name="dataอยุธยา" sheetId="1" r:id="rId27"/>
    <sheet name="Sheet1" sheetId="48" r:id="rId28"/>
    <sheet name="อยุธยา2" sheetId="46" r:id="rId29"/>
    <sheet name="จังหวัด" sheetId="14" r:id="rId30"/>
    <sheet name="รวมทั้งปี" sheetId="2" r:id="rId31"/>
    <sheet name="เขต4 ใน-นอก" sheetId="47" r:id="rId32"/>
    <sheet name="เขต4" sheetId="22" r:id="rId33"/>
    <sheet name="วิเคราะห์รายงาน" sheetId="17" r:id="rId34"/>
    <sheet name="นำเสนอกวป" sheetId="16" r:id="rId35"/>
  </sheets>
  <definedNames>
    <definedName name="_xlnm.Print_Titles" localSheetId="0">หน่วยบริการ!$1:$1</definedName>
  </definedNames>
  <calcPr calcId="145621"/>
</workbook>
</file>

<file path=xl/calcChain.xml><?xml version="1.0" encoding="utf-8"?>
<calcChain xmlns="http://schemas.openxmlformats.org/spreadsheetml/2006/main">
  <c r="Z5" i="17" l="1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6" i="17"/>
  <c r="U6" i="17"/>
  <c r="T21" i="17" l="1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V5" i="17"/>
  <c r="T22" i="17" l="1"/>
  <c r="S21" i="17"/>
  <c r="S20" i="17"/>
  <c r="S19" i="17"/>
  <c r="S18" i="17"/>
  <c r="S17" i="17"/>
  <c r="S16" i="17"/>
  <c r="S15" i="17"/>
  <c r="S14" i="17"/>
  <c r="S13" i="17"/>
  <c r="S12" i="17"/>
  <c r="S11" i="17"/>
  <c r="S10" i="17"/>
  <c r="R9" i="17"/>
  <c r="S9" i="17"/>
  <c r="S8" i="17"/>
  <c r="S7" i="17"/>
  <c r="S6" i="17"/>
  <c r="S22" i="17" l="1"/>
  <c r="R6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8" i="17"/>
  <c r="R7" i="17"/>
  <c r="Q6" i="17"/>
  <c r="R22" i="17" l="1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Q22" i="17" l="1"/>
  <c r="P21" i="17"/>
  <c r="P20" i="17"/>
  <c r="P19" i="17"/>
  <c r="P18" i="17"/>
  <c r="P17" i="17"/>
  <c r="P16" i="17"/>
  <c r="P15" i="17"/>
  <c r="P14" i="17"/>
  <c r="P13" i="17"/>
  <c r="P12" i="17"/>
  <c r="P11" i="17"/>
  <c r="P10" i="17"/>
  <c r="P9" i="17"/>
  <c r="P8" i="17"/>
  <c r="P7" i="17"/>
  <c r="P6" i="17"/>
  <c r="O6" i="17"/>
  <c r="P22" i="17" l="1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N6" i="17"/>
  <c r="O22" i="17" l="1"/>
  <c r="K1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A2" i="2"/>
  <c r="N22" i="17" l="1"/>
  <c r="B16" i="16"/>
  <c r="M21" i="17" l="1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22" i="17" l="1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22" i="17" l="1"/>
  <c r="C12" i="47"/>
  <c r="D12" i="47"/>
  <c r="E12" i="47"/>
  <c r="F12" i="47"/>
  <c r="G12" i="47"/>
  <c r="H12" i="47"/>
  <c r="I12" i="47"/>
  <c r="J12" i="47"/>
  <c r="N12" i="47" s="1"/>
  <c r="K12" i="47"/>
  <c r="O12" i="47" s="1"/>
  <c r="L12" i="47"/>
  <c r="M12" i="47"/>
  <c r="C24" i="47"/>
  <c r="D24" i="47"/>
  <c r="E24" i="47"/>
  <c r="F24" i="47"/>
  <c r="G24" i="47"/>
  <c r="H24" i="47"/>
  <c r="I24" i="47"/>
  <c r="J24" i="47"/>
  <c r="N24" i="47" s="1"/>
  <c r="K24" i="47"/>
  <c r="O24" i="47" s="1"/>
  <c r="L24" i="47"/>
  <c r="M24" i="47"/>
  <c r="B24" i="47"/>
  <c r="B12" i="47"/>
  <c r="C11" i="47"/>
  <c r="D11" i="47"/>
  <c r="E11" i="47"/>
  <c r="F11" i="47"/>
  <c r="G11" i="47"/>
  <c r="H11" i="47"/>
  <c r="I11" i="47"/>
  <c r="J11" i="47"/>
  <c r="N11" i="47" s="1"/>
  <c r="K11" i="47"/>
  <c r="O11" i="47" s="1"/>
  <c r="L11" i="47"/>
  <c r="M11" i="47"/>
  <c r="C23" i="47"/>
  <c r="D23" i="47"/>
  <c r="E23" i="47"/>
  <c r="F23" i="47"/>
  <c r="G23" i="47"/>
  <c r="H23" i="47"/>
  <c r="I23" i="47"/>
  <c r="J23" i="47"/>
  <c r="N23" i="47" s="1"/>
  <c r="K23" i="47"/>
  <c r="O23" i="47" s="1"/>
  <c r="L23" i="47"/>
  <c r="M23" i="47"/>
  <c r="B23" i="47"/>
  <c r="B11" i="47"/>
  <c r="C10" i="47"/>
  <c r="D10" i="47"/>
  <c r="E10" i="47"/>
  <c r="F10" i="47"/>
  <c r="G10" i="47"/>
  <c r="H10" i="47"/>
  <c r="I10" i="47"/>
  <c r="J10" i="47"/>
  <c r="N10" i="47" s="1"/>
  <c r="K10" i="47"/>
  <c r="O10" i="47" s="1"/>
  <c r="L10" i="47"/>
  <c r="M10" i="47"/>
  <c r="B10" i="47"/>
  <c r="C9" i="47"/>
  <c r="D9" i="47"/>
  <c r="E9" i="47"/>
  <c r="F9" i="47"/>
  <c r="G9" i="47"/>
  <c r="H9" i="47"/>
  <c r="I9" i="47"/>
  <c r="J9" i="47"/>
  <c r="N9" i="47" s="1"/>
  <c r="K9" i="47"/>
  <c r="O9" i="47" s="1"/>
  <c r="L9" i="47"/>
  <c r="M9" i="47"/>
  <c r="C21" i="47"/>
  <c r="D21" i="47"/>
  <c r="E21" i="47"/>
  <c r="F21" i="47"/>
  <c r="G21" i="47"/>
  <c r="H21" i="47"/>
  <c r="I21" i="47"/>
  <c r="J21" i="47"/>
  <c r="N21" i="47" s="1"/>
  <c r="K21" i="47"/>
  <c r="O21" i="47" s="1"/>
  <c r="L21" i="47"/>
  <c r="M21" i="47"/>
  <c r="B21" i="47"/>
  <c r="B9" i="47"/>
  <c r="C8" i="47"/>
  <c r="D8" i="47"/>
  <c r="E8" i="47"/>
  <c r="F8" i="47"/>
  <c r="G8" i="47"/>
  <c r="H8" i="47"/>
  <c r="I8" i="47"/>
  <c r="J8" i="47"/>
  <c r="N8" i="47" s="1"/>
  <c r="K8" i="47"/>
  <c r="O8" i="47" s="1"/>
  <c r="L8" i="47"/>
  <c r="M8" i="47"/>
  <c r="B8" i="47"/>
  <c r="C7" i="47"/>
  <c r="D7" i="47"/>
  <c r="E7" i="47"/>
  <c r="F7" i="47"/>
  <c r="G7" i="47"/>
  <c r="H7" i="47"/>
  <c r="I7" i="47"/>
  <c r="J7" i="47"/>
  <c r="K7" i="47"/>
  <c r="O7" i="47" s="1"/>
  <c r="L7" i="47"/>
  <c r="M7" i="47"/>
  <c r="C19" i="47"/>
  <c r="D19" i="47"/>
  <c r="E19" i="47"/>
  <c r="F19" i="47"/>
  <c r="G19" i="47"/>
  <c r="H19" i="47"/>
  <c r="I19" i="47"/>
  <c r="J19" i="47"/>
  <c r="K19" i="47"/>
  <c r="O19" i="47" s="1"/>
  <c r="L19" i="47"/>
  <c r="M19" i="47"/>
  <c r="B19" i="47"/>
  <c r="B7" i="47"/>
  <c r="C6" i="47"/>
  <c r="D6" i="47"/>
  <c r="E6" i="47"/>
  <c r="F6" i="47"/>
  <c r="G6" i="47"/>
  <c r="H6" i="47"/>
  <c r="I6" i="47"/>
  <c r="J6" i="47"/>
  <c r="N6" i="47" s="1"/>
  <c r="K6" i="47"/>
  <c r="O6" i="47" s="1"/>
  <c r="L6" i="47"/>
  <c r="M6" i="47"/>
  <c r="C18" i="47"/>
  <c r="D18" i="47"/>
  <c r="E18" i="47"/>
  <c r="F18" i="47"/>
  <c r="G18" i="47"/>
  <c r="H18" i="47"/>
  <c r="I18" i="47"/>
  <c r="J18" i="47"/>
  <c r="N18" i="47" s="1"/>
  <c r="K18" i="47"/>
  <c r="O18" i="47" s="1"/>
  <c r="L18" i="47"/>
  <c r="M18" i="47"/>
  <c r="B18" i="47"/>
  <c r="B6" i="47"/>
  <c r="C17" i="47"/>
  <c r="D17" i="47"/>
  <c r="E17" i="47"/>
  <c r="F17" i="47"/>
  <c r="G17" i="47"/>
  <c r="H17" i="47"/>
  <c r="I17" i="47"/>
  <c r="J17" i="47"/>
  <c r="N17" i="47" s="1"/>
  <c r="K17" i="47"/>
  <c r="O17" i="47" s="1"/>
  <c r="L17" i="47"/>
  <c r="M17" i="47"/>
  <c r="B17" i="47"/>
  <c r="C5" i="47"/>
  <c r="D5" i="47"/>
  <c r="E5" i="47"/>
  <c r="F5" i="47"/>
  <c r="G5" i="47"/>
  <c r="H5" i="47"/>
  <c r="I5" i="47"/>
  <c r="J5" i="47"/>
  <c r="N5" i="47" s="1"/>
  <c r="K5" i="47"/>
  <c r="O5" i="47" s="1"/>
  <c r="L5" i="47"/>
  <c r="M5" i="47"/>
  <c r="B5" i="47"/>
  <c r="N19" i="47" l="1"/>
  <c r="N7" i="47"/>
  <c r="Q24" i="47"/>
  <c r="P24" i="47"/>
  <c r="Q12" i="47"/>
  <c r="P12" i="47"/>
  <c r="Q23" i="47"/>
  <c r="P23" i="47"/>
  <c r="Q11" i="47"/>
  <c r="P11" i="47"/>
  <c r="Q10" i="47"/>
  <c r="P10" i="47"/>
  <c r="P21" i="47"/>
  <c r="Q21" i="47"/>
  <c r="P9" i="47"/>
  <c r="Q9" i="47"/>
  <c r="Q8" i="47"/>
  <c r="P8" i="47"/>
  <c r="Q18" i="47"/>
  <c r="P18" i="47"/>
  <c r="Q6" i="47"/>
  <c r="P6" i="47"/>
  <c r="Q17" i="47"/>
  <c r="P17" i="47"/>
  <c r="Q5" i="47"/>
  <c r="P5" i="47"/>
  <c r="Q19" i="47"/>
  <c r="P19" i="47"/>
  <c r="Q7" i="47"/>
  <c r="P7" i="47"/>
  <c r="B6" i="46"/>
  <c r="C6" i="46"/>
  <c r="D6" i="46"/>
  <c r="D30" i="22" s="1"/>
  <c r="E6" i="46"/>
  <c r="E30" i="22" s="1"/>
  <c r="F6" i="46"/>
  <c r="G6" i="46"/>
  <c r="H6" i="46"/>
  <c r="H30" i="22" s="1"/>
  <c r="I6" i="46"/>
  <c r="I30" i="22" s="1"/>
  <c r="J6" i="46"/>
  <c r="K6" i="46"/>
  <c r="L6" i="46"/>
  <c r="L30" i="22" s="1"/>
  <c r="M6" i="46"/>
  <c r="M30" i="22" s="1"/>
  <c r="B7" i="46"/>
  <c r="C7" i="46"/>
  <c r="D7" i="46"/>
  <c r="D41" i="22" s="1"/>
  <c r="E7" i="46"/>
  <c r="E41" i="22" s="1"/>
  <c r="F7" i="46"/>
  <c r="G7" i="46"/>
  <c r="H7" i="46"/>
  <c r="H41" i="22" s="1"/>
  <c r="I7" i="46"/>
  <c r="I41" i="22" s="1"/>
  <c r="J7" i="46"/>
  <c r="K7" i="46"/>
  <c r="L7" i="46"/>
  <c r="L41" i="22" s="1"/>
  <c r="M7" i="46"/>
  <c r="M41" i="22" s="1"/>
  <c r="B8" i="46"/>
  <c r="C8" i="46"/>
  <c r="D8" i="46"/>
  <c r="E8" i="46"/>
  <c r="F8" i="46"/>
  <c r="G8" i="46"/>
  <c r="H8" i="46"/>
  <c r="I8" i="46"/>
  <c r="J8" i="46"/>
  <c r="K8" i="46"/>
  <c r="L8" i="46"/>
  <c r="M8" i="46"/>
  <c r="B9" i="46"/>
  <c r="C9" i="46"/>
  <c r="D9" i="46"/>
  <c r="E9" i="46"/>
  <c r="F9" i="46"/>
  <c r="G9" i="46"/>
  <c r="H9" i="46"/>
  <c r="I9" i="46"/>
  <c r="J9" i="46"/>
  <c r="K9" i="46"/>
  <c r="L9" i="46"/>
  <c r="M9" i="46"/>
  <c r="B10" i="46"/>
  <c r="C10" i="46"/>
  <c r="D10" i="46"/>
  <c r="E10" i="46"/>
  <c r="F10" i="46"/>
  <c r="G10" i="46"/>
  <c r="H10" i="46"/>
  <c r="I10" i="46"/>
  <c r="J10" i="46"/>
  <c r="K10" i="46"/>
  <c r="L10" i="46"/>
  <c r="M10" i="46"/>
  <c r="B11" i="46"/>
  <c r="C11" i="46"/>
  <c r="D11" i="46"/>
  <c r="E11" i="46"/>
  <c r="F11" i="46"/>
  <c r="G11" i="46"/>
  <c r="H11" i="46"/>
  <c r="I11" i="46"/>
  <c r="J11" i="46"/>
  <c r="K11" i="46"/>
  <c r="L11" i="46"/>
  <c r="M11" i="46"/>
  <c r="B12" i="46"/>
  <c r="C12" i="46"/>
  <c r="D12" i="46"/>
  <c r="E12" i="46"/>
  <c r="F12" i="46"/>
  <c r="G12" i="46"/>
  <c r="H12" i="46"/>
  <c r="I12" i="46"/>
  <c r="J12" i="46"/>
  <c r="K12" i="46"/>
  <c r="L12" i="46"/>
  <c r="M12" i="46"/>
  <c r="B13" i="46"/>
  <c r="C13" i="46"/>
  <c r="D13" i="46"/>
  <c r="E13" i="46"/>
  <c r="F13" i="46"/>
  <c r="G13" i="46"/>
  <c r="H13" i="46"/>
  <c r="I13" i="46"/>
  <c r="J13" i="46"/>
  <c r="K13" i="46"/>
  <c r="L13" i="46"/>
  <c r="M13" i="46"/>
  <c r="B14" i="46"/>
  <c r="C14" i="46"/>
  <c r="D14" i="46"/>
  <c r="E14" i="46"/>
  <c r="F14" i="46"/>
  <c r="G14" i="46"/>
  <c r="H14" i="46"/>
  <c r="I14" i="46"/>
  <c r="J14" i="46"/>
  <c r="K14" i="46"/>
  <c r="L14" i="46"/>
  <c r="M14" i="46"/>
  <c r="B15" i="46"/>
  <c r="C15" i="46"/>
  <c r="D15" i="46"/>
  <c r="E15" i="46"/>
  <c r="F15" i="46"/>
  <c r="G15" i="46"/>
  <c r="H15" i="46"/>
  <c r="I15" i="46"/>
  <c r="J15" i="46"/>
  <c r="K15" i="46"/>
  <c r="L15" i="46"/>
  <c r="M15" i="46"/>
  <c r="B16" i="46"/>
  <c r="C16" i="46"/>
  <c r="D16" i="46"/>
  <c r="E16" i="46"/>
  <c r="F16" i="46"/>
  <c r="G16" i="46"/>
  <c r="H16" i="46"/>
  <c r="I16" i="46"/>
  <c r="J16" i="46"/>
  <c r="K16" i="46"/>
  <c r="L16" i="46"/>
  <c r="M16" i="46"/>
  <c r="B17" i="46"/>
  <c r="C17" i="46"/>
  <c r="D17" i="46"/>
  <c r="E17" i="46"/>
  <c r="F17" i="46"/>
  <c r="G17" i="46"/>
  <c r="H17" i="46"/>
  <c r="I17" i="46"/>
  <c r="J17" i="46"/>
  <c r="K17" i="46"/>
  <c r="L17" i="46"/>
  <c r="M17" i="46"/>
  <c r="C5" i="46"/>
  <c r="D5" i="46"/>
  <c r="D19" i="22" s="1"/>
  <c r="E5" i="46"/>
  <c r="E19" i="22" s="1"/>
  <c r="F5" i="46"/>
  <c r="G5" i="46"/>
  <c r="H5" i="46"/>
  <c r="H19" i="22" s="1"/>
  <c r="I5" i="46"/>
  <c r="I19" i="22" s="1"/>
  <c r="J5" i="46"/>
  <c r="K5" i="46"/>
  <c r="L5" i="46"/>
  <c r="L19" i="22" s="1"/>
  <c r="M5" i="46"/>
  <c r="M19" i="22" s="1"/>
  <c r="B5" i="46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B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B21" i="2"/>
  <c r="C16" i="45"/>
  <c r="D16" i="45"/>
  <c r="E16" i="45"/>
  <c r="F16" i="45"/>
  <c r="G16" i="45"/>
  <c r="H16" i="45"/>
  <c r="I16" i="45"/>
  <c r="J16" i="45"/>
  <c r="K16" i="45"/>
  <c r="L16" i="45"/>
  <c r="M16" i="45"/>
  <c r="N16" i="45"/>
  <c r="O16" i="45"/>
  <c r="P16" i="45"/>
  <c r="Q16" i="45"/>
  <c r="B16" i="45"/>
  <c r="C15" i="45"/>
  <c r="D15" i="45"/>
  <c r="E15" i="45"/>
  <c r="F15" i="45"/>
  <c r="G15" i="45"/>
  <c r="H15" i="45"/>
  <c r="I15" i="45"/>
  <c r="J15" i="45"/>
  <c r="K15" i="45"/>
  <c r="L15" i="45"/>
  <c r="M15" i="45"/>
  <c r="N15" i="45"/>
  <c r="O15" i="45"/>
  <c r="P15" i="45"/>
  <c r="Q15" i="45"/>
  <c r="B15" i="45"/>
  <c r="C14" i="45"/>
  <c r="D14" i="45"/>
  <c r="E14" i="45"/>
  <c r="F14" i="45"/>
  <c r="G14" i="45"/>
  <c r="H14" i="45"/>
  <c r="I14" i="45"/>
  <c r="J14" i="45"/>
  <c r="K14" i="45"/>
  <c r="L14" i="45"/>
  <c r="M14" i="45"/>
  <c r="N14" i="45"/>
  <c r="O14" i="45"/>
  <c r="P14" i="45"/>
  <c r="Q14" i="45"/>
  <c r="B14" i="45"/>
  <c r="C13" i="45"/>
  <c r="D13" i="45"/>
  <c r="E13" i="45"/>
  <c r="F13" i="45"/>
  <c r="G13" i="45"/>
  <c r="H13" i="45"/>
  <c r="I13" i="45"/>
  <c r="J13" i="45"/>
  <c r="K13" i="45"/>
  <c r="L13" i="45"/>
  <c r="M13" i="45"/>
  <c r="N13" i="45"/>
  <c r="O13" i="45"/>
  <c r="P13" i="45"/>
  <c r="Q13" i="45"/>
  <c r="B13" i="45"/>
  <c r="C12" i="45"/>
  <c r="D12" i="45"/>
  <c r="E12" i="45"/>
  <c r="F12" i="45"/>
  <c r="G12" i="45"/>
  <c r="H12" i="45"/>
  <c r="I12" i="45"/>
  <c r="J12" i="45"/>
  <c r="K12" i="45"/>
  <c r="L12" i="45"/>
  <c r="M12" i="45"/>
  <c r="N12" i="45"/>
  <c r="O12" i="45"/>
  <c r="P12" i="45"/>
  <c r="Q12" i="45"/>
  <c r="B12" i="45"/>
  <c r="C11" i="45"/>
  <c r="D11" i="45"/>
  <c r="E11" i="45"/>
  <c r="F11" i="45"/>
  <c r="G11" i="45"/>
  <c r="H11" i="45"/>
  <c r="I11" i="45"/>
  <c r="J11" i="45"/>
  <c r="K11" i="45"/>
  <c r="L11" i="45"/>
  <c r="M11" i="45"/>
  <c r="N11" i="45"/>
  <c r="O11" i="45"/>
  <c r="P11" i="45"/>
  <c r="Q11" i="45"/>
  <c r="B11" i="45"/>
  <c r="C10" i="45"/>
  <c r="D10" i="45"/>
  <c r="E10" i="45"/>
  <c r="F10" i="45"/>
  <c r="G10" i="45"/>
  <c r="H10" i="45"/>
  <c r="I10" i="45"/>
  <c r="J10" i="45"/>
  <c r="K10" i="45"/>
  <c r="L10" i="45"/>
  <c r="M10" i="45"/>
  <c r="N10" i="45"/>
  <c r="O10" i="45"/>
  <c r="P10" i="45"/>
  <c r="Q10" i="45"/>
  <c r="B10" i="45"/>
  <c r="C9" i="45"/>
  <c r="D9" i="45"/>
  <c r="E9" i="45"/>
  <c r="F9" i="45"/>
  <c r="G9" i="45"/>
  <c r="H9" i="45"/>
  <c r="I9" i="45"/>
  <c r="J9" i="45"/>
  <c r="K9" i="45"/>
  <c r="L9" i="45"/>
  <c r="M9" i="45"/>
  <c r="N9" i="45"/>
  <c r="O9" i="45"/>
  <c r="P9" i="45"/>
  <c r="Q9" i="45"/>
  <c r="B9" i="45"/>
  <c r="C8" i="45"/>
  <c r="D8" i="45"/>
  <c r="E8" i="45"/>
  <c r="F8" i="45"/>
  <c r="G8" i="45"/>
  <c r="H8" i="45"/>
  <c r="I8" i="45"/>
  <c r="J8" i="45"/>
  <c r="K8" i="45"/>
  <c r="L8" i="45"/>
  <c r="M8" i="45"/>
  <c r="N8" i="45"/>
  <c r="O8" i="45"/>
  <c r="P8" i="45"/>
  <c r="Q8" i="45"/>
  <c r="B8" i="45"/>
  <c r="C7" i="45"/>
  <c r="D7" i="45"/>
  <c r="E7" i="45"/>
  <c r="F7" i="45"/>
  <c r="G7" i="45"/>
  <c r="H7" i="45"/>
  <c r="I7" i="45"/>
  <c r="J7" i="45"/>
  <c r="K7" i="45"/>
  <c r="L7" i="45"/>
  <c r="M7" i="45"/>
  <c r="N7" i="45"/>
  <c r="O7" i="45"/>
  <c r="P7" i="45"/>
  <c r="Q7" i="45"/>
  <c r="B7" i="45"/>
  <c r="C6" i="45"/>
  <c r="D6" i="45"/>
  <c r="E6" i="45"/>
  <c r="F6" i="45"/>
  <c r="G6" i="45"/>
  <c r="H6" i="45"/>
  <c r="I6" i="45"/>
  <c r="J6" i="45"/>
  <c r="K6" i="45"/>
  <c r="L6" i="45"/>
  <c r="M6" i="45"/>
  <c r="N6" i="45"/>
  <c r="O6" i="45"/>
  <c r="P6" i="45"/>
  <c r="Q6" i="45"/>
  <c r="B6" i="45"/>
  <c r="C5" i="45"/>
  <c r="C17" i="45" s="1"/>
  <c r="C5" i="22" s="1"/>
  <c r="D5" i="45"/>
  <c r="E5" i="45"/>
  <c r="E17" i="45" s="1"/>
  <c r="E5" i="22" s="1"/>
  <c r="F5" i="45"/>
  <c r="F17" i="45" s="1"/>
  <c r="F5" i="22" s="1"/>
  <c r="G5" i="45"/>
  <c r="G17" i="45" s="1"/>
  <c r="G5" i="22" s="1"/>
  <c r="H5" i="45"/>
  <c r="H17" i="45" s="1"/>
  <c r="H5" i="22" s="1"/>
  <c r="I5" i="45"/>
  <c r="I17" i="45" s="1"/>
  <c r="I5" i="22" s="1"/>
  <c r="J5" i="45"/>
  <c r="J17" i="45" s="1"/>
  <c r="J5" i="22" s="1"/>
  <c r="K5" i="45"/>
  <c r="K17" i="45" s="1"/>
  <c r="K5" i="22" s="1"/>
  <c r="O5" i="22" s="1"/>
  <c r="L5" i="45"/>
  <c r="L17" i="45" s="1"/>
  <c r="L5" i="22" s="1"/>
  <c r="M5" i="45"/>
  <c r="M17" i="45" s="1"/>
  <c r="M5" i="22" s="1"/>
  <c r="N5" i="45"/>
  <c r="O5" i="45"/>
  <c r="P5" i="45"/>
  <c r="Q5" i="45"/>
  <c r="B5" i="45"/>
  <c r="B17" i="45" s="1"/>
  <c r="B5" i="22" s="1"/>
  <c r="C5" i="44"/>
  <c r="D5" i="44"/>
  <c r="E5" i="44"/>
  <c r="F5" i="44"/>
  <c r="F17" i="44" s="1"/>
  <c r="G5" i="44"/>
  <c r="G17" i="44" s="1"/>
  <c r="H5" i="44"/>
  <c r="H17" i="22" s="1"/>
  <c r="I5" i="44"/>
  <c r="I17" i="22" s="1"/>
  <c r="J5" i="44"/>
  <c r="J17" i="44" s="1"/>
  <c r="K5" i="44"/>
  <c r="L5" i="44"/>
  <c r="L17" i="22" s="1"/>
  <c r="M5" i="44"/>
  <c r="M17" i="22" s="1"/>
  <c r="K17" i="22" s="1"/>
  <c r="C6" i="44"/>
  <c r="C17" i="44" s="1"/>
  <c r="D6" i="44"/>
  <c r="D28" i="22" s="1"/>
  <c r="E6" i="44"/>
  <c r="E28" i="22" s="1"/>
  <c r="F6" i="44"/>
  <c r="G6" i="44"/>
  <c r="H6" i="44"/>
  <c r="H28" i="22" s="1"/>
  <c r="I6" i="44"/>
  <c r="I28" i="22" s="1"/>
  <c r="J6" i="44"/>
  <c r="K6" i="44"/>
  <c r="K17" i="44" s="1"/>
  <c r="L6" i="44"/>
  <c r="L28" i="22" s="1"/>
  <c r="M6" i="44"/>
  <c r="M28" i="22" s="1"/>
  <c r="C7" i="44"/>
  <c r="D7" i="44"/>
  <c r="D39" i="22" s="1"/>
  <c r="E7" i="44"/>
  <c r="E39" i="22" s="1"/>
  <c r="F7" i="44"/>
  <c r="G7" i="44"/>
  <c r="H7" i="44"/>
  <c r="H39" i="22" s="1"/>
  <c r="I7" i="44"/>
  <c r="I39" i="22" s="1"/>
  <c r="J7" i="44"/>
  <c r="K7" i="44"/>
  <c r="L7" i="44"/>
  <c r="L39" i="22" s="1"/>
  <c r="M7" i="44"/>
  <c r="M39" i="22" s="1"/>
  <c r="C8" i="44"/>
  <c r="D8" i="44"/>
  <c r="E8" i="44"/>
  <c r="F8" i="44"/>
  <c r="G8" i="44"/>
  <c r="H8" i="44"/>
  <c r="I8" i="44"/>
  <c r="J8" i="44"/>
  <c r="K8" i="44"/>
  <c r="L8" i="44"/>
  <c r="M8" i="44"/>
  <c r="C9" i="44"/>
  <c r="D9" i="44"/>
  <c r="E9" i="44"/>
  <c r="F9" i="44"/>
  <c r="G9" i="44"/>
  <c r="H9" i="44"/>
  <c r="I9" i="44"/>
  <c r="J9" i="44"/>
  <c r="K9" i="44"/>
  <c r="L9" i="44"/>
  <c r="M9" i="44"/>
  <c r="C10" i="44"/>
  <c r="D10" i="44"/>
  <c r="E10" i="44"/>
  <c r="F10" i="44"/>
  <c r="G10" i="44"/>
  <c r="H10" i="44"/>
  <c r="I10" i="44"/>
  <c r="J10" i="44"/>
  <c r="K10" i="44"/>
  <c r="L10" i="44"/>
  <c r="M10" i="44"/>
  <c r="C11" i="44"/>
  <c r="D11" i="44"/>
  <c r="E11" i="44"/>
  <c r="F11" i="44"/>
  <c r="G11" i="44"/>
  <c r="H11" i="44"/>
  <c r="I11" i="44"/>
  <c r="J11" i="44"/>
  <c r="K11" i="44"/>
  <c r="L11" i="44"/>
  <c r="M11" i="44"/>
  <c r="C12" i="44"/>
  <c r="D12" i="44"/>
  <c r="E12" i="44"/>
  <c r="F12" i="44"/>
  <c r="G12" i="44"/>
  <c r="H12" i="44"/>
  <c r="I12" i="44"/>
  <c r="J12" i="44"/>
  <c r="K12" i="44"/>
  <c r="L12" i="44"/>
  <c r="M12" i="44"/>
  <c r="C13" i="44"/>
  <c r="D13" i="44"/>
  <c r="E13" i="44"/>
  <c r="F13" i="44"/>
  <c r="G13" i="44"/>
  <c r="H13" i="44"/>
  <c r="I13" i="44"/>
  <c r="J13" i="44"/>
  <c r="K13" i="44"/>
  <c r="L13" i="44"/>
  <c r="M13" i="44"/>
  <c r="C14" i="44"/>
  <c r="D14" i="44"/>
  <c r="E14" i="44"/>
  <c r="F14" i="44"/>
  <c r="G14" i="44"/>
  <c r="H14" i="44"/>
  <c r="I14" i="44"/>
  <c r="J14" i="44"/>
  <c r="K14" i="44"/>
  <c r="L14" i="44"/>
  <c r="M14" i="44"/>
  <c r="C15" i="44"/>
  <c r="D15" i="44"/>
  <c r="E15" i="44"/>
  <c r="F15" i="44"/>
  <c r="G15" i="44"/>
  <c r="H15" i="44"/>
  <c r="I15" i="44"/>
  <c r="J15" i="44"/>
  <c r="K15" i="44"/>
  <c r="L15" i="44"/>
  <c r="M15" i="44"/>
  <c r="C16" i="44"/>
  <c r="D16" i="44"/>
  <c r="E16" i="44"/>
  <c r="F16" i="44"/>
  <c r="G16" i="44"/>
  <c r="H16" i="44"/>
  <c r="I16" i="44"/>
  <c r="J16" i="44"/>
  <c r="K16" i="44"/>
  <c r="L16" i="44"/>
  <c r="M16" i="44"/>
  <c r="B6" i="44"/>
  <c r="B7" i="44"/>
  <c r="B8" i="44"/>
  <c r="B9" i="44"/>
  <c r="B10" i="44"/>
  <c r="B11" i="44"/>
  <c r="B12" i="44"/>
  <c r="B13" i="44"/>
  <c r="B14" i="44"/>
  <c r="B15" i="44"/>
  <c r="B16" i="44"/>
  <c r="B5" i="44"/>
  <c r="B17" i="44" s="1"/>
  <c r="K19" i="22" l="1"/>
  <c r="N5" i="22"/>
  <c r="D17" i="45"/>
  <c r="D5" i="22" s="1"/>
  <c r="P5" i="22" s="1"/>
  <c r="E17" i="44"/>
  <c r="D17" i="44"/>
  <c r="K28" i="22"/>
  <c r="K39" i="22"/>
  <c r="M17" i="44"/>
  <c r="Q5" i="22"/>
  <c r="L17" i="44"/>
  <c r="I17" i="44"/>
  <c r="H17" i="44"/>
  <c r="E17" i="22"/>
  <c r="D17" i="22"/>
  <c r="K41" i="22"/>
  <c r="K30" i="22"/>
  <c r="H6" i="12"/>
  <c r="H7" i="12"/>
  <c r="H5" i="12"/>
  <c r="C10" i="43" l="1"/>
  <c r="D10" i="43"/>
  <c r="E10" i="43"/>
  <c r="F10" i="43"/>
  <c r="G10" i="43"/>
  <c r="H10" i="43"/>
  <c r="I10" i="43"/>
  <c r="J10" i="43"/>
  <c r="K10" i="43"/>
  <c r="L10" i="43"/>
  <c r="M10" i="43"/>
  <c r="N10" i="43"/>
  <c r="O10" i="43"/>
  <c r="P10" i="43"/>
  <c r="Q10" i="43"/>
  <c r="B10" i="43"/>
  <c r="C9" i="43"/>
  <c r="D9" i="43"/>
  <c r="E9" i="43"/>
  <c r="F9" i="43"/>
  <c r="G9" i="43"/>
  <c r="H9" i="43"/>
  <c r="I9" i="43"/>
  <c r="J9" i="43"/>
  <c r="K9" i="43"/>
  <c r="L9" i="43"/>
  <c r="M9" i="43"/>
  <c r="N9" i="43"/>
  <c r="O9" i="43"/>
  <c r="P9" i="43"/>
  <c r="Q9" i="43"/>
  <c r="B9" i="43"/>
  <c r="C8" i="43"/>
  <c r="D8" i="43"/>
  <c r="E8" i="43"/>
  <c r="F8" i="43"/>
  <c r="G8" i="43"/>
  <c r="H8" i="43"/>
  <c r="I8" i="43"/>
  <c r="J8" i="43"/>
  <c r="K8" i="43"/>
  <c r="L8" i="43"/>
  <c r="M8" i="43"/>
  <c r="N8" i="43"/>
  <c r="O8" i="43"/>
  <c r="P8" i="43"/>
  <c r="Q8" i="43"/>
  <c r="B8" i="43"/>
  <c r="C7" i="43"/>
  <c r="D7" i="43"/>
  <c r="E7" i="43"/>
  <c r="F7" i="43"/>
  <c r="G7" i="43"/>
  <c r="H7" i="43"/>
  <c r="I7" i="43"/>
  <c r="J7" i="43"/>
  <c r="K7" i="43"/>
  <c r="L7" i="43"/>
  <c r="M7" i="43"/>
  <c r="N7" i="43"/>
  <c r="O7" i="43"/>
  <c r="P7" i="43"/>
  <c r="Q7" i="43"/>
  <c r="B7" i="43"/>
  <c r="C6" i="43"/>
  <c r="D6" i="43"/>
  <c r="E6" i="43"/>
  <c r="F6" i="43"/>
  <c r="G6" i="43"/>
  <c r="H6" i="43"/>
  <c r="I6" i="43"/>
  <c r="J6" i="43"/>
  <c r="K6" i="43"/>
  <c r="L6" i="43"/>
  <c r="M6" i="43"/>
  <c r="N6" i="43"/>
  <c r="O6" i="43"/>
  <c r="P6" i="43"/>
  <c r="Q6" i="43"/>
  <c r="B6" i="43"/>
  <c r="C5" i="43"/>
  <c r="C11" i="43" s="1"/>
  <c r="C12" i="22" s="1"/>
  <c r="D5" i="43"/>
  <c r="E5" i="43"/>
  <c r="E11" i="43" s="1"/>
  <c r="E12" i="22" s="1"/>
  <c r="F5" i="43"/>
  <c r="F11" i="43" s="1"/>
  <c r="F12" i="22" s="1"/>
  <c r="G5" i="43"/>
  <c r="G11" i="43" s="1"/>
  <c r="G12" i="22" s="1"/>
  <c r="H5" i="43"/>
  <c r="H11" i="43" s="1"/>
  <c r="H12" i="22" s="1"/>
  <c r="I5" i="43"/>
  <c r="I11" i="43" s="1"/>
  <c r="I12" i="22" s="1"/>
  <c r="J5" i="43"/>
  <c r="J11" i="43" s="1"/>
  <c r="J12" i="22" s="1"/>
  <c r="K5" i="43"/>
  <c r="K11" i="43" s="1"/>
  <c r="K12" i="22" s="1"/>
  <c r="O12" i="22" s="1"/>
  <c r="L5" i="43"/>
  <c r="L11" i="43" s="1"/>
  <c r="L12" i="22" s="1"/>
  <c r="M5" i="43"/>
  <c r="M11" i="43" s="1"/>
  <c r="M12" i="22" s="1"/>
  <c r="N5" i="43"/>
  <c r="O5" i="43"/>
  <c r="P5" i="43"/>
  <c r="Q5" i="43"/>
  <c r="B5" i="43"/>
  <c r="B11" i="43" s="1"/>
  <c r="B12" i="22" s="1"/>
  <c r="C5" i="42"/>
  <c r="D5" i="42"/>
  <c r="D24" i="22" s="1"/>
  <c r="E5" i="42"/>
  <c r="E24" i="22" s="1"/>
  <c r="F5" i="42"/>
  <c r="G5" i="42"/>
  <c r="H5" i="42"/>
  <c r="H24" i="22" s="1"/>
  <c r="I5" i="42"/>
  <c r="I24" i="22" s="1"/>
  <c r="J5" i="42"/>
  <c r="K5" i="42"/>
  <c r="L5" i="42"/>
  <c r="L24" i="22" s="1"/>
  <c r="M5" i="42"/>
  <c r="M24" i="22" s="1"/>
  <c r="C6" i="42"/>
  <c r="D6" i="42"/>
  <c r="D35" i="22" s="1"/>
  <c r="E6" i="42"/>
  <c r="E35" i="22" s="1"/>
  <c r="F6" i="42"/>
  <c r="G6" i="42"/>
  <c r="H6" i="42"/>
  <c r="H35" i="22" s="1"/>
  <c r="I6" i="42"/>
  <c r="I35" i="22" s="1"/>
  <c r="J6" i="42"/>
  <c r="K6" i="42"/>
  <c r="L6" i="42"/>
  <c r="L35" i="22" s="1"/>
  <c r="M6" i="42"/>
  <c r="M35" i="22" s="1"/>
  <c r="K35" i="22" s="1"/>
  <c r="C7" i="42"/>
  <c r="D7" i="42"/>
  <c r="D46" i="22" s="1"/>
  <c r="E7" i="42"/>
  <c r="E46" i="22" s="1"/>
  <c r="F7" i="42"/>
  <c r="G7" i="42"/>
  <c r="H7" i="42"/>
  <c r="H46" i="22" s="1"/>
  <c r="I7" i="42"/>
  <c r="I46" i="22" s="1"/>
  <c r="J7" i="42"/>
  <c r="K7" i="42"/>
  <c r="L7" i="42"/>
  <c r="L46" i="22" s="1"/>
  <c r="M7" i="42"/>
  <c r="M46" i="22" s="1"/>
  <c r="C8" i="42"/>
  <c r="D8" i="42"/>
  <c r="E8" i="42"/>
  <c r="F8" i="42"/>
  <c r="G8" i="42"/>
  <c r="H8" i="42"/>
  <c r="I8" i="42"/>
  <c r="J8" i="42"/>
  <c r="K8" i="42"/>
  <c r="L8" i="42"/>
  <c r="M8" i="42"/>
  <c r="C9" i="42"/>
  <c r="D9" i="42"/>
  <c r="E9" i="42"/>
  <c r="F9" i="42"/>
  <c r="G9" i="42"/>
  <c r="H9" i="42"/>
  <c r="I9" i="42"/>
  <c r="J9" i="42"/>
  <c r="K9" i="42"/>
  <c r="L9" i="42"/>
  <c r="M9" i="42"/>
  <c r="C10" i="42"/>
  <c r="D10" i="42"/>
  <c r="E10" i="42"/>
  <c r="F10" i="42"/>
  <c r="G10" i="42"/>
  <c r="H10" i="42"/>
  <c r="I10" i="42"/>
  <c r="J10" i="42"/>
  <c r="K10" i="42"/>
  <c r="L10" i="42"/>
  <c r="M10" i="42"/>
  <c r="C11" i="42"/>
  <c r="D11" i="42"/>
  <c r="E11" i="42"/>
  <c r="F11" i="42"/>
  <c r="G11" i="42"/>
  <c r="H11" i="42"/>
  <c r="I11" i="42"/>
  <c r="J11" i="42"/>
  <c r="K11" i="42"/>
  <c r="L11" i="42"/>
  <c r="M11" i="42"/>
  <c r="C12" i="42"/>
  <c r="D12" i="42"/>
  <c r="E12" i="42"/>
  <c r="F12" i="42"/>
  <c r="G12" i="42"/>
  <c r="H12" i="42"/>
  <c r="I12" i="42"/>
  <c r="J12" i="42"/>
  <c r="K12" i="42"/>
  <c r="L12" i="42"/>
  <c r="M12" i="42"/>
  <c r="C13" i="42"/>
  <c r="D13" i="42"/>
  <c r="E13" i="42"/>
  <c r="F13" i="42"/>
  <c r="G13" i="42"/>
  <c r="H13" i="42"/>
  <c r="I13" i="42"/>
  <c r="J13" i="42"/>
  <c r="K13" i="42"/>
  <c r="L13" i="42"/>
  <c r="M13" i="42"/>
  <c r="C14" i="42"/>
  <c r="D14" i="42"/>
  <c r="E14" i="42"/>
  <c r="F14" i="42"/>
  <c r="G14" i="42"/>
  <c r="H14" i="42"/>
  <c r="I14" i="42"/>
  <c r="J14" i="42"/>
  <c r="K14" i="42"/>
  <c r="L14" i="42"/>
  <c r="M14" i="42"/>
  <c r="C15" i="42"/>
  <c r="D15" i="42"/>
  <c r="E15" i="42"/>
  <c r="F15" i="42"/>
  <c r="G15" i="42"/>
  <c r="H15" i="42"/>
  <c r="I15" i="42"/>
  <c r="J15" i="42"/>
  <c r="K15" i="42"/>
  <c r="L15" i="42"/>
  <c r="M15" i="42"/>
  <c r="C16" i="42"/>
  <c r="D16" i="42"/>
  <c r="E16" i="42"/>
  <c r="F16" i="42"/>
  <c r="G16" i="42"/>
  <c r="H16" i="42"/>
  <c r="I16" i="42"/>
  <c r="J16" i="42"/>
  <c r="K16" i="42"/>
  <c r="L16" i="42"/>
  <c r="M16" i="42"/>
  <c r="C17" i="42"/>
  <c r="D17" i="42"/>
  <c r="E17" i="42"/>
  <c r="F17" i="42"/>
  <c r="G17" i="42"/>
  <c r="H17" i="42"/>
  <c r="I17" i="42"/>
  <c r="J17" i="42"/>
  <c r="K17" i="42"/>
  <c r="L17" i="42"/>
  <c r="M17" i="42"/>
  <c r="B6" i="42"/>
  <c r="B7" i="42"/>
  <c r="B8" i="42"/>
  <c r="B9" i="42"/>
  <c r="B10" i="42"/>
  <c r="B11" i="42"/>
  <c r="B12" i="42"/>
  <c r="B13" i="42"/>
  <c r="B14" i="42"/>
  <c r="B15" i="42"/>
  <c r="B16" i="42"/>
  <c r="B17" i="42"/>
  <c r="B5" i="42"/>
  <c r="M18" i="41"/>
  <c r="M11" i="22" s="1"/>
  <c r="L18" i="41"/>
  <c r="L11" i="22" s="1"/>
  <c r="K18" i="41"/>
  <c r="K11" i="22" s="1"/>
  <c r="J18" i="41"/>
  <c r="J11" i="22" s="1"/>
  <c r="I18" i="41"/>
  <c r="I11" i="22" s="1"/>
  <c r="H18" i="41"/>
  <c r="H11" i="22" s="1"/>
  <c r="G18" i="41"/>
  <c r="G11" i="22" s="1"/>
  <c r="F18" i="41"/>
  <c r="F11" i="22" s="1"/>
  <c r="E18" i="41"/>
  <c r="E11" i="22" s="1"/>
  <c r="D18" i="41"/>
  <c r="D11" i="22" s="1"/>
  <c r="C18" i="41"/>
  <c r="C11" i="22" s="1"/>
  <c r="B18" i="41"/>
  <c r="B11" i="22" s="1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B17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Q15" i="40"/>
  <c r="P15" i="40"/>
  <c r="O15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B15" i="40"/>
  <c r="Q14" i="40"/>
  <c r="P14" i="40"/>
  <c r="O14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B14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B13" i="40"/>
  <c r="Q12" i="40"/>
  <c r="P12" i="40"/>
  <c r="O12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B12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Q10" i="40"/>
  <c r="P10" i="40"/>
  <c r="O10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B10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C9" i="40"/>
  <c r="B9" i="40"/>
  <c r="Q8" i="40"/>
  <c r="P8" i="40"/>
  <c r="O8" i="40"/>
  <c r="N8" i="40"/>
  <c r="M8" i="40"/>
  <c r="L8" i="40"/>
  <c r="K8" i="40"/>
  <c r="J8" i="40"/>
  <c r="I8" i="40"/>
  <c r="H8" i="40"/>
  <c r="G8" i="40"/>
  <c r="F8" i="40"/>
  <c r="E8" i="40"/>
  <c r="D8" i="40"/>
  <c r="C8" i="40"/>
  <c r="B8" i="40"/>
  <c r="Q7" i="40"/>
  <c r="P7" i="40"/>
  <c r="O7" i="40"/>
  <c r="N7" i="40"/>
  <c r="M7" i="40"/>
  <c r="M45" i="22" s="1"/>
  <c r="L7" i="40"/>
  <c r="L45" i="22" s="1"/>
  <c r="K7" i="40"/>
  <c r="J7" i="40"/>
  <c r="I7" i="40"/>
  <c r="I45" i="22" s="1"/>
  <c r="H7" i="40"/>
  <c r="H45" i="22" s="1"/>
  <c r="G7" i="40"/>
  <c r="F7" i="40"/>
  <c r="E7" i="40"/>
  <c r="E45" i="22" s="1"/>
  <c r="D7" i="40"/>
  <c r="D45" i="22" s="1"/>
  <c r="C7" i="40"/>
  <c r="B7" i="40"/>
  <c r="Q6" i="40"/>
  <c r="P6" i="40"/>
  <c r="O6" i="40"/>
  <c r="N6" i="40"/>
  <c r="M6" i="40"/>
  <c r="M34" i="22" s="1"/>
  <c r="L6" i="40"/>
  <c r="L34" i="22" s="1"/>
  <c r="K6" i="40"/>
  <c r="J6" i="40"/>
  <c r="I6" i="40"/>
  <c r="I34" i="22" s="1"/>
  <c r="H6" i="40"/>
  <c r="H34" i="22" s="1"/>
  <c r="G6" i="40"/>
  <c r="F6" i="40"/>
  <c r="E6" i="40"/>
  <c r="E34" i="22" s="1"/>
  <c r="D6" i="40"/>
  <c r="D34" i="22" s="1"/>
  <c r="C6" i="40"/>
  <c r="B6" i="40"/>
  <c r="Q5" i="40"/>
  <c r="P5" i="40"/>
  <c r="O5" i="40"/>
  <c r="N5" i="40"/>
  <c r="M5" i="40"/>
  <c r="M23" i="22" s="1"/>
  <c r="L5" i="40"/>
  <c r="L23" i="22" s="1"/>
  <c r="K5" i="40"/>
  <c r="J5" i="40"/>
  <c r="I5" i="40"/>
  <c r="I23" i="22" s="1"/>
  <c r="H5" i="40"/>
  <c r="H23" i="22" s="1"/>
  <c r="G5" i="40"/>
  <c r="F5" i="40"/>
  <c r="E5" i="40"/>
  <c r="E23" i="22" s="1"/>
  <c r="D5" i="40"/>
  <c r="D23" i="22" s="1"/>
  <c r="C5" i="40"/>
  <c r="B5" i="40"/>
  <c r="M11" i="38"/>
  <c r="M10" i="22" s="1"/>
  <c r="L11" i="38"/>
  <c r="L10" i="22" s="1"/>
  <c r="K11" i="38"/>
  <c r="K10" i="22" s="1"/>
  <c r="J11" i="38"/>
  <c r="J10" i="22" s="1"/>
  <c r="I11" i="38"/>
  <c r="I10" i="22" s="1"/>
  <c r="H11" i="38"/>
  <c r="H10" i="22" s="1"/>
  <c r="G11" i="38"/>
  <c r="G10" i="22" s="1"/>
  <c r="F11" i="38"/>
  <c r="F10" i="22" s="1"/>
  <c r="E11" i="38"/>
  <c r="E10" i="22" s="1"/>
  <c r="D11" i="38"/>
  <c r="D10" i="22" s="1"/>
  <c r="C11" i="38"/>
  <c r="C10" i="22" s="1"/>
  <c r="B11" i="38"/>
  <c r="B10" i="22" s="1"/>
  <c r="M19" i="36"/>
  <c r="M9" i="22" s="1"/>
  <c r="L19" i="36"/>
  <c r="L9" i="22" s="1"/>
  <c r="K19" i="36"/>
  <c r="K9" i="22" s="1"/>
  <c r="J19" i="36"/>
  <c r="J9" i="22" s="1"/>
  <c r="I19" i="36"/>
  <c r="I9" i="22" s="1"/>
  <c r="H19" i="36"/>
  <c r="H9" i="22" s="1"/>
  <c r="G19" i="36"/>
  <c r="G9" i="22" s="1"/>
  <c r="F19" i="36"/>
  <c r="F9" i="22" s="1"/>
  <c r="E19" i="36"/>
  <c r="E9" i="22" s="1"/>
  <c r="D19" i="36"/>
  <c r="D9" i="22" s="1"/>
  <c r="C19" i="36"/>
  <c r="C9" i="22" s="1"/>
  <c r="B19" i="36"/>
  <c r="B9" i="22" s="1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B17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C16" i="35"/>
  <c r="B16" i="35"/>
  <c r="Q15" i="35"/>
  <c r="P15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C15" i="35"/>
  <c r="B15" i="35"/>
  <c r="Q14" i="35"/>
  <c r="P14" i="35"/>
  <c r="O14" i="35"/>
  <c r="N14" i="35"/>
  <c r="M14" i="35"/>
  <c r="L14" i="35"/>
  <c r="K14" i="35"/>
  <c r="J14" i="35"/>
  <c r="I14" i="35"/>
  <c r="H14" i="35"/>
  <c r="G14" i="35"/>
  <c r="F14" i="35"/>
  <c r="E14" i="35"/>
  <c r="D14" i="35"/>
  <c r="C14" i="35"/>
  <c r="B14" i="35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D13" i="35"/>
  <c r="C13" i="35"/>
  <c r="B13" i="35"/>
  <c r="Q12" i="35"/>
  <c r="P12" i="35"/>
  <c r="O12" i="35"/>
  <c r="N12" i="35"/>
  <c r="M12" i="35"/>
  <c r="L12" i="35"/>
  <c r="K12" i="35"/>
  <c r="J12" i="35"/>
  <c r="I12" i="35"/>
  <c r="H12" i="35"/>
  <c r="G12" i="35"/>
  <c r="F12" i="35"/>
  <c r="E12" i="35"/>
  <c r="D12" i="35"/>
  <c r="C12" i="35"/>
  <c r="B12" i="35"/>
  <c r="Q11" i="35"/>
  <c r="P11" i="35"/>
  <c r="O11" i="35"/>
  <c r="N11" i="35"/>
  <c r="M11" i="35"/>
  <c r="L11" i="35"/>
  <c r="K11" i="35"/>
  <c r="J11" i="35"/>
  <c r="I11" i="35"/>
  <c r="H11" i="35"/>
  <c r="G11" i="35"/>
  <c r="F11" i="35"/>
  <c r="E11" i="35"/>
  <c r="D11" i="35"/>
  <c r="C11" i="35"/>
  <c r="B11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Q9" i="35"/>
  <c r="P9" i="35"/>
  <c r="O9" i="35"/>
  <c r="N9" i="35"/>
  <c r="M9" i="35"/>
  <c r="L9" i="35"/>
  <c r="K9" i="35"/>
  <c r="J9" i="35"/>
  <c r="I9" i="35"/>
  <c r="H9" i="35"/>
  <c r="G9" i="35"/>
  <c r="F9" i="35"/>
  <c r="E9" i="35"/>
  <c r="D9" i="35"/>
  <c r="C9" i="35"/>
  <c r="B9" i="35"/>
  <c r="Q8" i="35"/>
  <c r="P8" i="35"/>
  <c r="O8" i="35"/>
  <c r="N8" i="35"/>
  <c r="M8" i="35"/>
  <c r="L8" i="35"/>
  <c r="K8" i="35"/>
  <c r="J8" i="35"/>
  <c r="I8" i="35"/>
  <c r="H8" i="35"/>
  <c r="G8" i="35"/>
  <c r="F8" i="35"/>
  <c r="E8" i="35"/>
  <c r="D8" i="35"/>
  <c r="C8" i="35"/>
  <c r="B8" i="35"/>
  <c r="Q7" i="35"/>
  <c r="P7" i="35"/>
  <c r="O7" i="35"/>
  <c r="N7" i="35"/>
  <c r="M7" i="35"/>
  <c r="M43" i="22" s="1"/>
  <c r="L7" i="35"/>
  <c r="L43" i="22" s="1"/>
  <c r="K7" i="35"/>
  <c r="J7" i="35"/>
  <c r="I7" i="35"/>
  <c r="I43" i="22" s="1"/>
  <c r="H7" i="35"/>
  <c r="H43" i="22" s="1"/>
  <c r="G7" i="35"/>
  <c r="F7" i="35"/>
  <c r="E7" i="35"/>
  <c r="E43" i="22" s="1"/>
  <c r="D7" i="35"/>
  <c r="D43" i="22" s="1"/>
  <c r="C7" i="35"/>
  <c r="B7" i="35"/>
  <c r="Q6" i="35"/>
  <c r="P6" i="35"/>
  <c r="O6" i="35"/>
  <c r="N6" i="35"/>
  <c r="M6" i="35"/>
  <c r="M32" i="22" s="1"/>
  <c r="L6" i="35"/>
  <c r="L32" i="22" s="1"/>
  <c r="K6" i="35"/>
  <c r="J6" i="35"/>
  <c r="I6" i="35"/>
  <c r="I32" i="22" s="1"/>
  <c r="H6" i="35"/>
  <c r="H32" i="22" s="1"/>
  <c r="G6" i="35"/>
  <c r="F6" i="35"/>
  <c r="E6" i="35"/>
  <c r="E32" i="22" s="1"/>
  <c r="D6" i="35"/>
  <c r="D32" i="22" s="1"/>
  <c r="C6" i="35"/>
  <c r="B6" i="35"/>
  <c r="Q5" i="35"/>
  <c r="P5" i="35"/>
  <c r="O5" i="35"/>
  <c r="N5" i="35"/>
  <c r="M5" i="35"/>
  <c r="M21" i="22" s="1"/>
  <c r="L5" i="35"/>
  <c r="L21" i="22" s="1"/>
  <c r="K5" i="35"/>
  <c r="J5" i="35"/>
  <c r="I5" i="35"/>
  <c r="I21" i="22" s="1"/>
  <c r="H5" i="35"/>
  <c r="H21" i="22" s="1"/>
  <c r="G5" i="35"/>
  <c r="F5" i="35"/>
  <c r="E5" i="35"/>
  <c r="E21" i="22" s="1"/>
  <c r="D5" i="35"/>
  <c r="D21" i="22" s="1"/>
  <c r="C5" i="35"/>
  <c r="B5" i="35"/>
  <c r="M12" i="33"/>
  <c r="M8" i="22" s="1"/>
  <c r="L12" i="33"/>
  <c r="L8" i="22" s="1"/>
  <c r="K12" i="33"/>
  <c r="K8" i="22" s="1"/>
  <c r="J12" i="33"/>
  <c r="J8" i="22" s="1"/>
  <c r="I12" i="33"/>
  <c r="I8" i="22" s="1"/>
  <c r="H12" i="33"/>
  <c r="H8" i="22" s="1"/>
  <c r="G12" i="33"/>
  <c r="G8" i="22" s="1"/>
  <c r="F12" i="33"/>
  <c r="F8" i="22" s="1"/>
  <c r="E12" i="33"/>
  <c r="E8" i="22" s="1"/>
  <c r="D12" i="33"/>
  <c r="D8" i="22" s="1"/>
  <c r="C12" i="33"/>
  <c r="C8" i="22" s="1"/>
  <c r="B12" i="33"/>
  <c r="B8" i="22" s="1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B14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B13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B12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B10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B9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B8" i="32"/>
  <c r="Q7" i="32"/>
  <c r="P7" i="32"/>
  <c r="O7" i="32"/>
  <c r="N7" i="32"/>
  <c r="M7" i="32"/>
  <c r="M42" i="22" s="1"/>
  <c r="L7" i="32"/>
  <c r="L42" i="22" s="1"/>
  <c r="K7" i="32"/>
  <c r="J7" i="32"/>
  <c r="I7" i="32"/>
  <c r="I42" i="22" s="1"/>
  <c r="H7" i="32"/>
  <c r="H42" i="22" s="1"/>
  <c r="G7" i="32"/>
  <c r="F7" i="32"/>
  <c r="E7" i="32"/>
  <c r="E42" i="22" s="1"/>
  <c r="D7" i="32"/>
  <c r="D42" i="22" s="1"/>
  <c r="C7" i="32"/>
  <c r="B7" i="32"/>
  <c r="Q6" i="32"/>
  <c r="P6" i="32"/>
  <c r="O6" i="32"/>
  <c r="N6" i="32"/>
  <c r="M6" i="32"/>
  <c r="M31" i="22" s="1"/>
  <c r="L6" i="32"/>
  <c r="L31" i="22" s="1"/>
  <c r="K6" i="32"/>
  <c r="J6" i="32"/>
  <c r="I6" i="32"/>
  <c r="I31" i="22" s="1"/>
  <c r="H6" i="32"/>
  <c r="H31" i="22" s="1"/>
  <c r="G6" i="32"/>
  <c r="F6" i="32"/>
  <c r="E6" i="32"/>
  <c r="E31" i="22" s="1"/>
  <c r="D6" i="32"/>
  <c r="D31" i="22" s="1"/>
  <c r="C6" i="32"/>
  <c r="B6" i="32"/>
  <c r="Q5" i="32"/>
  <c r="P5" i="32"/>
  <c r="O5" i="32"/>
  <c r="N5" i="32"/>
  <c r="M5" i="32"/>
  <c r="M20" i="22" s="1"/>
  <c r="L5" i="32"/>
  <c r="L20" i="22" s="1"/>
  <c r="K5" i="32"/>
  <c r="J5" i="32"/>
  <c r="I5" i="32"/>
  <c r="I20" i="22" s="1"/>
  <c r="H5" i="32"/>
  <c r="H20" i="22" s="1"/>
  <c r="G5" i="32"/>
  <c r="F5" i="32"/>
  <c r="E5" i="32"/>
  <c r="E20" i="22" s="1"/>
  <c r="D5" i="32"/>
  <c r="D20" i="22" s="1"/>
  <c r="C5" i="32"/>
  <c r="B5" i="32"/>
  <c r="M18" i="30"/>
  <c r="M6" i="22" s="1"/>
  <c r="L18" i="30"/>
  <c r="L6" i="22" s="1"/>
  <c r="K18" i="30"/>
  <c r="K6" i="22" s="1"/>
  <c r="J18" i="30"/>
  <c r="J6" i="22" s="1"/>
  <c r="I18" i="30"/>
  <c r="I6" i="22" s="1"/>
  <c r="H18" i="30"/>
  <c r="H6" i="22" s="1"/>
  <c r="G18" i="30"/>
  <c r="G6" i="22" s="1"/>
  <c r="F18" i="30"/>
  <c r="F6" i="22" s="1"/>
  <c r="E18" i="30"/>
  <c r="E6" i="22" s="1"/>
  <c r="D18" i="30"/>
  <c r="D6" i="22" s="1"/>
  <c r="C18" i="30"/>
  <c r="C6" i="22" s="1"/>
  <c r="B18" i="30"/>
  <c r="B6" i="22" s="1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B15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B14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B9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B8" i="29"/>
  <c r="Q7" i="29"/>
  <c r="P7" i="29"/>
  <c r="O7" i="29"/>
  <c r="N7" i="29"/>
  <c r="M7" i="29"/>
  <c r="M40" i="22" s="1"/>
  <c r="L7" i="29"/>
  <c r="L40" i="22" s="1"/>
  <c r="K7" i="29"/>
  <c r="J7" i="29"/>
  <c r="I7" i="29"/>
  <c r="I40" i="22" s="1"/>
  <c r="H7" i="29"/>
  <c r="H40" i="22" s="1"/>
  <c r="G7" i="29"/>
  <c r="F7" i="29"/>
  <c r="E7" i="29"/>
  <c r="E40" i="22" s="1"/>
  <c r="D7" i="29"/>
  <c r="D40" i="22" s="1"/>
  <c r="C7" i="29"/>
  <c r="B7" i="29"/>
  <c r="Q6" i="29"/>
  <c r="P6" i="29"/>
  <c r="O6" i="29"/>
  <c r="N6" i="29"/>
  <c r="M6" i="29"/>
  <c r="M29" i="22" s="1"/>
  <c r="L6" i="29"/>
  <c r="L29" i="22" s="1"/>
  <c r="K6" i="29"/>
  <c r="J6" i="29"/>
  <c r="I6" i="29"/>
  <c r="I29" i="22" s="1"/>
  <c r="H6" i="29"/>
  <c r="H29" i="22" s="1"/>
  <c r="G6" i="29"/>
  <c r="F6" i="29"/>
  <c r="E6" i="29"/>
  <c r="E29" i="22" s="1"/>
  <c r="D6" i="29"/>
  <c r="D29" i="22" s="1"/>
  <c r="C6" i="29"/>
  <c r="B6" i="29"/>
  <c r="Q5" i="29"/>
  <c r="P5" i="29"/>
  <c r="O5" i="29"/>
  <c r="N5" i="29"/>
  <c r="M5" i="29"/>
  <c r="M18" i="22" s="1"/>
  <c r="L5" i="29"/>
  <c r="L18" i="22" s="1"/>
  <c r="K5" i="29"/>
  <c r="J5" i="29"/>
  <c r="I5" i="29"/>
  <c r="I18" i="22" s="1"/>
  <c r="H5" i="29"/>
  <c r="H18" i="22" s="1"/>
  <c r="G5" i="29"/>
  <c r="F5" i="29"/>
  <c r="E5" i="29"/>
  <c r="E18" i="22" s="1"/>
  <c r="D5" i="29"/>
  <c r="D18" i="22" s="1"/>
  <c r="C5" i="29"/>
  <c r="B5" i="29"/>
  <c r="D22" i="22"/>
  <c r="E22" i="22"/>
  <c r="H22" i="22"/>
  <c r="I22" i="22"/>
  <c r="L22" i="22"/>
  <c r="M22" i="22"/>
  <c r="K22" i="22" s="1"/>
  <c r="D33" i="22"/>
  <c r="E33" i="22"/>
  <c r="H33" i="22"/>
  <c r="I33" i="22"/>
  <c r="L33" i="22"/>
  <c r="M33" i="22"/>
  <c r="K33" i="22" s="1"/>
  <c r="D44" i="22"/>
  <c r="E44" i="22"/>
  <c r="H44" i="22"/>
  <c r="I44" i="22"/>
  <c r="L44" i="22"/>
  <c r="M44" i="22"/>
  <c r="K44" i="22" s="1"/>
  <c r="N6" i="22" l="1"/>
  <c r="N8" i="22"/>
  <c r="N9" i="22"/>
  <c r="N10" i="22"/>
  <c r="N11" i="22"/>
  <c r="N12" i="22"/>
  <c r="O6" i="22"/>
  <c r="O8" i="22"/>
  <c r="O9" i="22"/>
  <c r="O10" i="22"/>
  <c r="O11" i="22"/>
  <c r="K24" i="22"/>
  <c r="P6" i="22"/>
  <c r="P8" i="22"/>
  <c r="P9" i="22"/>
  <c r="P10" i="22"/>
  <c r="P11" i="22"/>
  <c r="Q6" i="22"/>
  <c r="Q8" i="22"/>
  <c r="Q9" i="22"/>
  <c r="Q10" i="22"/>
  <c r="Q11" i="22"/>
  <c r="D11" i="43"/>
  <c r="D12" i="22" s="1"/>
  <c r="P12" i="22" s="1"/>
  <c r="Q12" i="22"/>
  <c r="K46" i="22"/>
  <c r="K45" i="22"/>
  <c r="K34" i="22"/>
  <c r="K23" i="22"/>
  <c r="K43" i="22"/>
  <c r="K21" i="22"/>
  <c r="K32" i="22"/>
  <c r="K31" i="22"/>
  <c r="K42" i="22"/>
  <c r="K20" i="22"/>
  <c r="K29" i="22"/>
  <c r="K40" i="22"/>
  <c r="K18" i="22"/>
  <c r="B24" i="17"/>
  <c r="K16" i="17"/>
  <c r="K21" i="17"/>
  <c r="K20" i="17"/>
  <c r="K19" i="17"/>
  <c r="K18" i="17"/>
  <c r="K17" i="17"/>
  <c r="K15" i="17"/>
  <c r="K14" i="17"/>
  <c r="K13" i="17"/>
  <c r="K12" i="17"/>
  <c r="K11" i="17"/>
  <c r="K10" i="17"/>
  <c r="K9" i="17"/>
  <c r="K8" i="17"/>
  <c r="K7" i="17"/>
  <c r="K6" i="17"/>
  <c r="K22" i="17" l="1"/>
  <c r="D6" i="9"/>
  <c r="B4" i="14" s="1"/>
  <c r="B4" i="16" s="1"/>
  <c r="D7" i="9"/>
  <c r="B5" i="14" s="1"/>
  <c r="B5" i="16" s="1"/>
  <c r="D8" i="9"/>
  <c r="B6" i="14" s="1"/>
  <c r="B6" i="16" s="1"/>
  <c r="D9" i="9"/>
  <c r="B7" i="14" s="1"/>
  <c r="B7" i="16" s="1"/>
  <c r="D10" i="9"/>
  <c r="B8" i="14" s="1"/>
  <c r="B8" i="16" s="1"/>
  <c r="D11" i="9"/>
  <c r="B9" i="14" s="1"/>
  <c r="B9" i="16" s="1"/>
  <c r="D12" i="9"/>
  <c r="B10" i="14" s="1"/>
  <c r="B10" i="16" s="1"/>
  <c r="D13" i="9"/>
  <c r="B11" i="14" s="1"/>
  <c r="B11" i="16" s="1"/>
  <c r="D14" i="9"/>
  <c r="B12" i="14" s="1"/>
  <c r="B12" i="16" s="1"/>
  <c r="D15" i="9"/>
  <c r="B13" i="14" s="1"/>
  <c r="B13" i="16" s="1"/>
  <c r="D16" i="9"/>
  <c r="B14" i="14" s="1"/>
  <c r="B14" i="16" s="1"/>
  <c r="D5" i="9"/>
  <c r="B3" i="14" s="1"/>
  <c r="C6" i="9"/>
  <c r="C7" i="9"/>
  <c r="C8" i="9"/>
  <c r="C9" i="9"/>
  <c r="C10" i="9"/>
  <c r="C11" i="9"/>
  <c r="C12" i="9"/>
  <c r="C13" i="9"/>
  <c r="C14" i="9"/>
  <c r="C15" i="9"/>
  <c r="C16" i="9"/>
  <c r="C5" i="9"/>
  <c r="B6" i="9"/>
  <c r="B7" i="9"/>
  <c r="B8" i="9"/>
  <c r="B9" i="9"/>
  <c r="B10" i="9"/>
  <c r="B11" i="9"/>
  <c r="B12" i="9"/>
  <c r="B13" i="9"/>
  <c r="B14" i="9"/>
  <c r="B15" i="9"/>
  <c r="B16" i="9"/>
  <c r="B5" i="9"/>
  <c r="E6" i="9"/>
  <c r="E7" i="9"/>
  <c r="E8" i="9"/>
  <c r="E9" i="9"/>
  <c r="E10" i="9"/>
  <c r="E11" i="9"/>
  <c r="E12" i="9"/>
  <c r="E13" i="9"/>
  <c r="E14" i="9"/>
  <c r="E15" i="9"/>
  <c r="E16" i="9"/>
  <c r="D6" i="10"/>
  <c r="C4" i="14" s="1"/>
  <c r="C4" i="16" s="1"/>
  <c r="D7" i="10"/>
  <c r="C5" i="14" s="1"/>
  <c r="C5" i="16" s="1"/>
  <c r="D8" i="10"/>
  <c r="C6" i="14" s="1"/>
  <c r="C6" i="16" s="1"/>
  <c r="D9" i="10"/>
  <c r="C7" i="14" s="1"/>
  <c r="C7" i="16" s="1"/>
  <c r="D10" i="10"/>
  <c r="C8" i="14" s="1"/>
  <c r="C8" i="16" s="1"/>
  <c r="D11" i="10"/>
  <c r="C9" i="14" s="1"/>
  <c r="C9" i="16" s="1"/>
  <c r="D12" i="10"/>
  <c r="C10" i="14" s="1"/>
  <c r="C10" i="16" s="1"/>
  <c r="D13" i="10"/>
  <c r="C11" i="14" s="1"/>
  <c r="C11" i="16" s="1"/>
  <c r="D14" i="10"/>
  <c r="C12" i="14" s="1"/>
  <c r="C12" i="16" s="1"/>
  <c r="D15" i="10"/>
  <c r="C13" i="14" s="1"/>
  <c r="C13" i="16" s="1"/>
  <c r="D16" i="10"/>
  <c r="C14" i="14" s="1"/>
  <c r="C14" i="16" s="1"/>
  <c r="D5" i="10"/>
  <c r="C3" i="14" s="1"/>
  <c r="C6" i="10"/>
  <c r="C7" i="10"/>
  <c r="C8" i="10"/>
  <c r="C9" i="10"/>
  <c r="C10" i="10"/>
  <c r="C11" i="10"/>
  <c r="C12" i="10"/>
  <c r="C13" i="10"/>
  <c r="C14" i="10"/>
  <c r="C15" i="10"/>
  <c r="C16" i="10"/>
  <c r="C5" i="10"/>
  <c r="C17" i="10" s="1"/>
  <c r="B6" i="10"/>
  <c r="B7" i="10"/>
  <c r="E7" i="10" s="1"/>
  <c r="B8" i="10"/>
  <c r="B9" i="10"/>
  <c r="B10" i="10"/>
  <c r="B11" i="10"/>
  <c r="E11" i="10" s="1"/>
  <c r="B12" i="10"/>
  <c r="B13" i="10"/>
  <c r="B14" i="10"/>
  <c r="B15" i="10"/>
  <c r="B16" i="10"/>
  <c r="E16" i="10" s="1"/>
  <c r="B5" i="10"/>
  <c r="B17" i="10" s="1"/>
  <c r="E17" i="10" s="1"/>
  <c r="E8" i="10"/>
  <c r="E9" i="10"/>
  <c r="E10" i="10"/>
  <c r="E12" i="10"/>
  <c r="E13" i="10"/>
  <c r="D6" i="11"/>
  <c r="D4" i="14" s="1"/>
  <c r="D4" i="16" s="1"/>
  <c r="D7" i="11"/>
  <c r="D5" i="14" s="1"/>
  <c r="D5" i="16" s="1"/>
  <c r="D8" i="11"/>
  <c r="D6" i="14" s="1"/>
  <c r="D6" i="16" s="1"/>
  <c r="D9" i="11"/>
  <c r="D7" i="14" s="1"/>
  <c r="D7" i="16" s="1"/>
  <c r="D10" i="11"/>
  <c r="D8" i="14" s="1"/>
  <c r="D8" i="16" s="1"/>
  <c r="D11" i="11"/>
  <c r="D9" i="14" s="1"/>
  <c r="D9" i="16" s="1"/>
  <c r="D12" i="11"/>
  <c r="D10" i="14" s="1"/>
  <c r="D10" i="16" s="1"/>
  <c r="D13" i="11"/>
  <c r="D11" i="14" s="1"/>
  <c r="D11" i="16" s="1"/>
  <c r="D14" i="11"/>
  <c r="D12" i="14" s="1"/>
  <c r="D12" i="16" s="1"/>
  <c r="D15" i="11"/>
  <c r="D13" i="14" s="1"/>
  <c r="D13" i="16" s="1"/>
  <c r="D16" i="11"/>
  <c r="D14" i="14" s="1"/>
  <c r="D14" i="16" s="1"/>
  <c r="D5" i="11"/>
  <c r="D3" i="14" s="1"/>
  <c r="D3" i="16" s="1"/>
  <c r="C6" i="11"/>
  <c r="C7" i="11"/>
  <c r="C8" i="11"/>
  <c r="C9" i="11"/>
  <c r="C10" i="11"/>
  <c r="C11" i="11"/>
  <c r="C12" i="11"/>
  <c r="C13" i="11"/>
  <c r="C14" i="11"/>
  <c r="C15" i="11"/>
  <c r="C16" i="11"/>
  <c r="C5" i="11"/>
  <c r="B6" i="11"/>
  <c r="B7" i="11"/>
  <c r="B8" i="11"/>
  <c r="B9" i="11"/>
  <c r="E9" i="11" s="1"/>
  <c r="B10" i="11"/>
  <c r="E10" i="11" s="1"/>
  <c r="B11" i="11"/>
  <c r="B12" i="11"/>
  <c r="B13" i="11"/>
  <c r="B14" i="11"/>
  <c r="B15" i="11"/>
  <c r="B16" i="11"/>
  <c r="B5" i="11"/>
  <c r="E6" i="11"/>
  <c r="E7" i="11"/>
  <c r="D6" i="12"/>
  <c r="E4" i="14" s="1"/>
  <c r="E4" i="16" s="1"/>
  <c r="F4" i="16" s="1"/>
  <c r="D7" i="12"/>
  <c r="E5" i="14" s="1"/>
  <c r="E5" i="16" s="1"/>
  <c r="F5" i="16" s="1"/>
  <c r="D8" i="12"/>
  <c r="L23" i="17" s="1"/>
  <c r="D9" i="12"/>
  <c r="D10" i="12"/>
  <c r="E8" i="14" s="1"/>
  <c r="E8" i="16" s="1"/>
  <c r="F8" i="16" s="1"/>
  <c r="D11" i="12"/>
  <c r="E9" i="14" s="1"/>
  <c r="E9" i="16" s="1"/>
  <c r="F9" i="16" s="1"/>
  <c r="D12" i="12"/>
  <c r="E10" i="14" s="1"/>
  <c r="E10" i="16" s="1"/>
  <c r="F10" i="16" s="1"/>
  <c r="D13" i="12"/>
  <c r="E11" i="14" s="1"/>
  <c r="E11" i="16" s="1"/>
  <c r="F11" i="16" s="1"/>
  <c r="D14" i="12"/>
  <c r="E12" i="14" s="1"/>
  <c r="E12" i="16" s="1"/>
  <c r="F12" i="16" s="1"/>
  <c r="D15" i="12"/>
  <c r="E13" i="14" s="1"/>
  <c r="E13" i="16" s="1"/>
  <c r="F13" i="16" s="1"/>
  <c r="D16" i="12"/>
  <c r="E14" i="14" s="1"/>
  <c r="E14" i="16" s="1"/>
  <c r="D5" i="12"/>
  <c r="E3" i="14" s="1"/>
  <c r="E3" i="16" s="1"/>
  <c r="F3" i="16" s="1"/>
  <c r="C6" i="12"/>
  <c r="C7" i="12"/>
  <c r="C8" i="12"/>
  <c r="C9" i="12"/>
  <c r="C10" i="12"/>
  <c r="C11" i="12"/>
  <c r="C12" i="12"/>
  <c r="C13" i="12"/>
  <c r="C14" i="12"/>
  <c r="C15" i="12"/>
  <c r="C16" i="12"/>
  <c r="C5" i="12"/>
  <c r="B6" i="12"/>
  <c r="B7" i="12"/>
  <c r="B8" i="12"/>
  <c r="B9" i="12"/>
  <c r="E9" i="12" s="1"/>
  <c r="B10" i="12"/>
  <c r="B11" i="12"/>
  <c r="B12" i="12"/>
  <c r="B13" i="12"/>
  <c r="B14" i="12"/>
  <c r="B15" i="12"/>
  <c r="B16" i="12"/>
  <c r="B5" i="12"/>
  <c r="L5" i="2"/>
  <c r="E10" i="12" l="1"/>
  <c r="B17" i="9"/>
  <c r="E8" i="12"/>
  <c r="F14" i="16"/>
  <c r="E14" i="11"/>
  <c r="E8" i="11"/>
  <c r="E7" i="14"/>
  <c r="E7" i="16" s="1"/>
  <c r="F7" i="16" s="1"/>
  <c r="M23" i="17"/>
  <c r="B3" i="16"/>
  <c r="B15" i="16" s="1"/>
  <c r="B15" i="14"/>
  <c r="C3" i="16"/>
  <c r="C15" i="16" s="1"/>
  <c r="C15" i="14"/>
  <c r="D17" i="10"/>
  <c r="E15" i="10"/>
  <c r="E14" i="10"/>
  <c r="E6" i="10"/>
  <c r="E6" i="14"/>
  <c r="E6" i="16" s="1"/>
  <c r="F6" i="16" s="1"/>
  <c r="D15" i="16"/>
  <c r="K23" i="17"/>
  <c r="E7" i="12"/>
  <c r="E6" i="12"/>
  <c r="E16" i="12"/>
  <c r="E12" i="12"/>
  <c r="E13" i="12"/>
  <c r="E11" i="12"/>
  <c r="C17" i="11"/>
  <c r="E14" i="12"/>
  <c r="E15" i="12"/>
  <c r="C17" i="12"/>
  <c r="B17" i="12"/>
  <c r="D15" i="14"/>
  <c r="D17" i="12"/>
  <c r="E13" i="11"/>
  <c r="E16" i="11"/>
  <c r="E12" i="11"/>
  <c r="E15" i="11"/>
  <c r="E11" i="11"/>
  <c r="D17" i="9"/>
  <c r="C17" i="9"/>
  <c r="E17" i="9" s="1"/>
  <c r="E5" i="9"/>
  <c r="E5" i="10"/>
  <c r="D17" i="11"/>
  <c r="E5" i="11"/>
  <c r="B17" i="11"/>
  <c r="H21" i="17"/>
  <c r="G21" i="17"/>
  <c r="F21" i="17"/>
  <c r="E21" i="17"/>
  <c r="H20" i="17"/>
  <c r="G20" i="17"/>
  <c r="F20" i="17"/>
  <c r="E20" i="17"/>
  <c r="H19" i="17"/>
  <c r="G19" i="17"/>
  <c r="F19" i="17"/>
  <c r="E19" i="17"/>
  <c r="H18" i="17"/>
  <c r="G18" i="17"/>
  <c r="F18" i="17"/>
  <c r="E18" i="17"/>
  <c r="H17" i="17"/>
  <c r="G17" i="17"/>
  <c r="F17" i="17"/>
  <c r="E17" i="17"/>
  <c r="H16" i="17"/>
  <c r="G16" i="17"/>
  <c r="F16" i="17"/>
  <c r="E16" i="17"/>
  <c r="H15" i="17"/>
  <c r="G15" i="17"/>
  <c r="F15" i="17"/>
  <c r="E15" i="17"/>
  <c r="H14" i="17"/>
  <c r="G14" i="17"/>
  <c r="F14" i="17"/>
  <c r="E14" i="17"/>
  <c r="H13" i="17"/>
  <c r="G13" i="17"/>
  <c r="F13" i="17"/>
  <c r="E13" i="17"/>
  <c r="H12" i="17"/>
  <c r="G12" i="17"/>
  <c r="F12" i="17"/>
  <c r="E12" i="17"/>
  <c r="H11" i="17"/>
  <c r="G11" i="17"/>
  <c r="F11" i="17"/>
  <c r="E11" i="17"/>
  <c r="H10" i="17"/>
  <c r="G10" i="17"/>
  <c r="F10" i="17"/>
  <c r="E10" i="17"/>
  <c r="H9" i="17"/>
  <c r="G9" i="17"/>
  <c r="F9" i="17"/>
  <c r="E9" i="17"/>
  <c r="H8" i="17"/>
  <c r="G8" i="17"/>
  <c r="F8" i="17"/>
  <c r="E8" i="17"/>
  <c r="H7" i="17"/>
  <c r="G7" i="17"/>
  <c r="F7" i="17"/>
  <c r="E7" i="17"/>
  <c r="H6" i="17"/>
  <c r="G6" i="17"/>
  <c r="F6" i="17"/>
  <c r="E6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U21" i="17" l="1"/>
  <c r="U20" i="17"/>
  <c r="U19" i="17"/>
  <c r="U18" i="17"/>
  <c r="U17" i="17"/>
  <c r="U16" i="17"/>
  <c r="U15" i="17"/>
  <c r="U14" i="17"/>
  <c r="U13" i="17"/>
  <c r="U12" i="17"/>
  <c r="U11" i="17"/>
  <c r="U10" i="17"/>
  <c r="U9" i="17"/>
  <c r="U8" i="17"/>
  <c r="Z8" i="17"/>
  <c r="U7" i="17"/>
  <c r="D6" i="17"/>
  <c r="E15" i="14"/>
  <c r="E17" i="14" s="1"/>
  <c r="E15" i="16"/>
  <c r="F15" i="16" s="1"/>
  <c r="B17" i="14"/>
  <c r="C17" i="14"/>
  <c r="E17" i="11"/>
  <c r="J22" i="17"/>
  <c r="J23" i="17" s="1"/>
  <c r="E17" i="12"/>
  <c r="C22" i="17"/>
  <c r="I22" i="17"/>
  <c r="D17" i="14"/>
  <c r="D21" i="17"/>
  <c r="V21" i="17" s="1"/>
  <c r="D20" i="17"/>
  <c r="Z20" i="17" s="1"/>
  <c r="D19" i="17"/>
  <c r="Z19" i="17" s="1"/>
  <c r="D18" i="17"/>
  <c r="Z18" i="17" s="1"/>
  <c r="D17" i="17"/>
  <c r="V17" i="17" s="1"/>
  <c r="D16" i="17"/>
  <c r="Z16" i="17" s="1"/>
  <c r="D15" i="17"/>
  <c r="Z15" i="17" s="1"/>
  <c r="D14" i="17"/>
  <c r="Z14" i="17" s="1"/>
  <c r="D13" i="17"/>
  <c r="V13" i="17" s="1"/>
  <c r="D12" i="17"/>
  <c r="Z12" i="17" s="1"/>
  <c r="D11" i="17"/>
  <c r="Z11" i="17" s="1"/>
  <c r="H22" i="17"/>
  <c r="G22" i="17"/>
  <c r="F22" i="17"/>
  <c r="D10" i="17"/>
  <c r="Z10" i="17" s="1"/>
  <c r="D9" i="17"/>
  <c r="Z9" i="17" s="1"/>
  <c r="D8" i="17"/>
  <c r="E22" i="17"/>
  <c r="D7" i="17"/>
  <c r="Z7" i="17" l="1"/>
  <c r="U22" i="17"/>
  <c r="V6" i="17"/>
  <c r="Z6" i="17"/>
  <c r="Z13" i="17"/>
  <c r="Z21" i="17"/>
  <c r="Z17" i="17"/>
  <c r="V19" i="17"/>
  <c r="V11" i="17"/>
  <c r="V9" i="17"/>
  <c r="V15" i="17"/>
  <c r="V8" i="17"/>
  <c r="V20" i="17"/>
  <c r="V18" i="17"/>
  <c r="V10" i="17"/>
  <c r="V16" i="17"/>
  <c r="V14" i="17"/>
  <c r="V12" i="17"/>
  <c r="V7" i="17"/>
  <c r="I23" i="17"/>
  <c r="D22" i="17"/>
  <c r="D23" i="17" s="1"/>
  <c r="Z22" i="17" l="1"/>
  <c r="V22" i="17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F23" i="2" l="1"/>
  <c r="F7" i="22" s="1"/>
  <c r="B23" i="2"/>
  <c r="B7" i="22" s="1"/>
  <c r="J23" i="2"/>
  <c r="J7" i="22" s="1"/>
  <c r="N23" i="2"/>
  <c r="M23" i="2"/>
  <c r="M7" i="22" s="1"/>
  <c r="I23" i="2"/>
  <c r="I7" i="22" s="1"/>
  <c r="E23" i="2"/>
  <c r="E7" i="22" s="1"/>
  <c r="C5" i="2"/>
  <c r="D5" i="2"/>
  <c r="Q7" i="22" l="1"/>
  <c r="N7" i="22"/>
  <c r="C20" i="2"/>
  <c r="H20" i="2"/>
  <c r="G20" i="2"/>
  <c r="L20" i="2"/>
  <c r="S20" i="2" s="1"/>
  <c r="K20" i="2"/>
  <c r="P20" i="2"/>
  <c r="O20" i="2"/>
  <c r="D20" i="2"/>
  <c r="C19" i="2"/>
  <c r="H19" i="2"/>
  <c r="G19" i="2"/>
  <c r="L19" i="2"/>
  <c r="S19" i="2" s="1"/>
  <c r="K19" i="2"/>
  <c r="P19" i="2"/>
  <c r="O19" i="2"/>
  <c r="D19" i="2"/>
  <c r="C18" i="2"/>
  <c r="H18" i="2"/>
  <c r="G18" i="2"/>
  <c r="L18" i="2"/>
  <c r="S18" i="2" s="1"/>
  <c r="K18" i="2"/>
  <c r="P18" i="2"/>
  <c r="O18" i="2"/>
  <c r="D18" i="2"/>
  <c r="C17" i="2"/>
  <c r="H17" i="2"/>
  <c r="G17" i="2"/>
  <c r="L17" i="2"/>
  <c r="S17" i="2" s="1"/>
  <c r="K17" i="2"/>
  <c r="P17" i="2"/>
  <c r="O17" i="2"/>
  <c r="D17" i="2"/>
  <c r="C16" i="2"/>
  <c r="H16" i="2"/>
  <c r="G16" i="2"/>
  <c r="L16" i="2"/>
  <c r="S16" i="2" s="1"/>
  <c r="K16" i="2"/>
  <c r="P16" i="2"/>
  <c r="O16" i="2"/>
  <c r="D16" i="2"/>
  <c r="C15" i="2"/>
  <c r="H15" i="2"/>
  <c r="G15" i="2"/>
  <c r="L15" i="2"/>
  <c r="S15" i="2" s="1"/>
  <c r="K15" i="2"/>
  <c r="P15" i="2"/>
  <c r="O15" i="2"/>
  <c r="D15" i="2"/>
  <c r="C14" i="2"/>
  <c r="H14" i="2"/>
  <c r="G14" i="2"/>
  <c r="L14" i="2"/>
  <c r="S14" i="2" s="1"/>
  <c r="K14" i="2"/>
  <c r="P14" i="2"/>
  <c r="O14" i="2"/>
  <c r="D14" i="2"/>
  <c r="C13" i="2"/>
  <c r="H13" i="2"/>
  <c r="G13" i="2"/>
  <c r="L13" i="2"/>
  <c r="S13" i="2" s="1"/>
  <c r="K13" i="2"/>
  <c r="P13" i="2"/>
  <c r="O13" i="2"/>
  <c r="D13" i="2"/>
  <c r="C12" i="2"/>
  <c r="H12" i="2"/>
  <c r="G12" i="2"/>
  <c r="L12" i="2"/>
  <c r="S12" i="2" s="1"/>
  <c r="K12" i="2"/>
  <c r="P12" i="2"/>
  <c r="O12" i="2"/>
  <c r="D12" i="2"/>
  <c r="C11" i="2"/>
  <c r="H11" i="2"/>
  <c r="G11" i="2"/>
  <c r="L11" i="2"/>
  <c r="S11" i="2" s="1"/>
  <c r="K11" i="2"/>
  <c r="P11" i="2"/>
  <c r="O11" i="2"/>
  <c r="D11" i="2"/>
  <c r="C10" i="2"/>
  <c r="H10" i="2"/>
  <c r="G10" i="2"/>
  <c r="L10" i="2"/>
  <c r="S10" i="2" s="1"/>
  <c r="K10" i="2"/>
  <c r="P10" i="2"/>
  <c r="O10" i="2"/>
  <c r="D10" i="2"/>
  <c r="C8" i="2"/>
  <c r="H8" i="2"/>
  <c r="G8" i="2"/>
  <c r="L8" i="2"/>
  <c r="S8" i="2" s="1"/>
  <c r="K8" i="2"/>
  <c r="P8" i="2"/>
  <c r="O8" i="2"/>
  <c r="C9" i="2"/>
  <c r="H9" i="2"/>
  <c r="G9" i="2"/>
  <c r="L9" i="2"/>
  <c r="S9" i="2" s="1"/>
  <c r="K9" i="2"/>
  <c r="P9" i="2"/>
  <c r="O9" i="2"/>
  <c r="D8" i="2"/>
  <c r="D9" i="2"/>
  <c r="C7" i="2"/>
  <c r="H7" i="2"/>
  <c r="G7" i="2"/>
  <c r="L7" i="2"/>
  <c r="S7" i="2" s="1"/>
  <c r="K7" i="2"/>
  <c r="P7" i="2"/>
  <c r="O7" i="2"/>
  <c r="D7" i="2"/>
  <c r="C6" i="2"/>
  <c r="H6" i="2"/>
  <c r="G6" i="2"/>
  <c r="L6" i="2"/>
  <c r="K6" i="2"/>
  <c r="P6" i="2"/>
  <c r="O6" i="2"/>
  <c r="D6" i="2"/>
  <c r="H5" i="2"/>
  <c r="G5" i="2"/>
  <c r="K5" i="2"/>
  <c r="R5" i="2" s="1"/>
  <c r="P5" i="2"/>
  <c r="O5" i="2"/>
  <c r="D23" i="2" l="1"/>
  <c r="D7" i="22" s="1"/>
  <c r="D25" i="2"/>
  <c r="C23" i="2"/>
  <c r="C7" i="22" s="1"/>
  <c r="S6" i="2"/>
  <c r="L23" i="2"/>
  <c r="L7" i="22" s="1"/>
  <c r="G23" i="2"/>
  <c r="G7" i="22" s="1"/>
  <c r="K23" i="2"/>
  <c r="K7" i="22" s="1"/>
  <c r="O7" i="22" s="1"/>
  <c r="H23" i="2"/>
  <c r="H7" i="22" s="1"/>
  <c r="S5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P7" i="22" l="1"/>
</calcChain>
</file>

<file path=xl/sharedStrings.xml><?xml version="1.0" encoding="utf-8"?>
<sst xmlns="http://schemas.openxmlformats.org/spreadsheetml/2006/main" count="2936" uniqueCount="414">
  <si>
    <t>ตารางแสดงจำนวนข้อมูล ผู้ป่วยใน RW ADJRW และค่า CMI แยกตามรายเดือนภาพรวมทั้งประเทศ</t>
  </si>
  <si>
    <t>สปสช. เขต 04 เขต 4 สระบุรี จังหวัดพระนครศรีอยุธยา 10688 รพ.เสนา</t>
  </si>
  <si>
    <t>เดือน</t>
  </si>
  <si>
    <t>จำนวนผู้ป่วย(ราย)</t>
  </si>
  <si>
    <t>จำนวน RW</t>
  </si>
  <si>
    <t>จำนวน ADJRW</t>
  </si>
  <si>
    <t>CMI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</si>
  <si>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</si>
  <si>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</si>
  <si>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</si>
  <si>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</si>
  <si>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</si>
  <si>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</si>
  <si>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</si>
  <si>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</si>
  <si>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</si>
  <si>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</si>
  <si>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</si>
  <si>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</si>
  <si>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สปสช. เขต 04 เขต 4 สระบุรี จังหวัดพระนครศรีอยุธยา 10660 รพ.พระนครศรีอยุธยา</t>
  </si>
  <si>
    <t>รวม</t>
  </si>
  <si>
    <t>สปสช. เขต 04 เขต 4 สระบุรี จังหวัดพระนครศรีอยุธยา 10768 รพ.ท่าเรือ</t>
  </si>
  <si>
    <t>สปสช. เขต 04 เขต 4 สระบุรี จังหวัดพระนครศรีอยุธยา 10769 รพ.สมเด็จพระสังฆราช(นครหลวง)</t>
  </si>
  <si>
    <t>สปสช. เขต 04 เขต 4 สระบุรี จังหวัดพระนครศรีอยุธยา 10770 รพ.บางไทร</t>
  </si>
  <si>
    <t>สปสช. เขต 04 เขต 4 สระบุรี จังหวัดพระนครศรีอยุธยา 10771 รพ.บางบาล</t>
  </si>
  <si>
    <t>สปสช. เขต 04 เขต 4 สระบุรี จังหวัดพระนครศรีอยุธยา 10772 รพ.บางปะอิน</t>
  </si>
  <si>
    <t>สปสช. เขต 04 เขต 4 สระบุรี จังหวัดพระนครศรีอยุธยา 10773 รพ.บางปะหัน</t>
  </si>
  <si>
    <t>สปสช. เขต 04 เขต 4 สระบุรี จังหวัดพระนครศรีอยุธยา 10774 รพ.ผักไห่</t>
  </si>
  <si>
    <t>สปสช. เขต 04 เขต 4 สระบุรี จังหวัดพระนครศรีอยุธยา 10775 รพ.ภาชี</t>
  </si>
  <si>
    <t>สปสช. เขต 04 เขต 4 สระบุรี จังหวัดพระนครศรีอยุธยา 10776 รพ.ลาดบัวหลวง</t>
  </si>
  <si>
    <t>สปสช. เขต 04 เขต 4 สระบุรี จังหวัดพระนครศรีอยุธยา 10777 รพ.วังน้อย</t>
  </si>
  <si>
    <t>สปสช. เขต 04 เขต 4 สระบุรี จังหวัดพระนครศรีอยุธยา 10778 รพ.บางซ้าย</t>
  </si>
  <si>
    <t>สปสช. เขต 04 เขต 4 สระบุรี จังหวัดพระนครศรีอยุธยา 10779 รพ.อุทัย</t>
  </si>
  <si>
    <t>สปสช. เขต 04 เขต 4 สระบุรี จังหวัดพระนครศรีอยุธยา 10780 รพ.มหาราช</t>
  </si>
  <si>
    <t>สปสช. เขต 04 เขต 4 สระบุรี จังหวัดพระนครศรีอยุธยา 10781 รพ.บ้านแพรก</t>
  </si>
  <si>
    <t>หน่วยบริการ</t>
  </si>
  <si>
    <t>พระนครศรีอยุธยา</t>
  </si>
  <si>
    <t>เสนา</t>
  </si>
  <si>
    <t>ท่าเรือ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</si>
  <si>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</si>
  <si>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</si>
  <si>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</si>
  <si>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</si>
  <si>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</si>
  <si>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</si>
  <si>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</si>
  <si>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</si>
  <si>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</si>
  <si>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</si>
  <si>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</si>
  <si>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</si>
  <si>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สมเด็จฯ</t>
  </si>
  <si>
    <t>ผลงาน59</t>
  </si>
  <si>
    <t>ประมาณการ อัตราจ่าย IP ในเขต 59</t>
  </si>
  <si>
    <t xml:space="preserve">base rate </t>
  </si>
  <si>
    <t>ปี57</t>
  </si>
  <si>
    <t>ปี58</t>
  </si>
  <si>
    <t>ปี59</t>
  </si>
  <si>
    <t>ปี60</t>
  </si>
  <si>
    <t>สปสช. เขต 04 เขต 4 สระบุรี จังหวัดพระนครศรีอยุธยา</t>
  </si>
  <si>
    <t>ข้อมูล ผู้ป่วยใน  ADJRW  แยกตามรายเดือนภาพรวมจังหวัดพระนครศรีอยุธยา</t>
  </si>
  <si>
    <t>ค่า Adj. RW. หน่วยบริการในจังหวัดพระนครศรีอยุธยา</t>
  </si>
  <si>
    <t>%ผลงานสะสมเดือน</t>
  </si>
  <si>
    <t>จำนวน IPD (ราย)</t>
  </si>
  <si>
    <t>พย. 59</t>
  </si>
  <si>
    <t xml:space="preserve">  Adj.RW.</t>
  </si>
  <si>
    <t>ตารางแสดงจำนวนข้อมูล ผู้ป่วยใน RW ADJRW แยกตามรายเดือน ปีงบประมาณ 2560</t>
  </si>
  <si>
    <t>ผลงาน ปีงบประมาณ 2560</t>
  </si>
  <si>
    <t>Q1</t>
  </si>
  <si>
    <t>Q2</t>
  </si>
  <si>
    <t>Q3</t>
  </si>
  <si>
    <t>Q4</t>
  </si>
  <si>
    <t>ผลงานปี 59(ตั้งเป้าปี 60)</t>
  </si>
  <si>
    <t>ข้อมูลถึงวันที่ 25 ธ.ค. 2559</t>
  </si>
  <si>
    <t>สปสช. เขต 04 เขต 4 สระบุรี จังหวัดนนทบุรี 10686 รพ.พระนั่งเกล้า</t>
  </si>
  <si>
    <t>สปสช. เขต 04 เขต 4 สระบุรี จังหวัดนนทบุรี 10756 รพ.บางกรวย</t>
  </si>
  <si>
    <t>ตารางแสดงจำนวนข้อมูล ผู้ป่วยใน RW ADJRW และค่า CMI แยกตามรายจังหวัด</t>
  </si>
  <si>
    <t>จังหวัด</t>
  </si>
  <si>
    <t>นนทบุรี</t>
  </si>
  <si>
    <t>ปทุมธานี</t>
  </si>
  <si>
    <t>อ่างทอง</t>
  </si>
  <si>
    <t>ลพบุรี</t>
  </si>
  <si>
    <t>สิงห์บุรี</t>
  </si>
  <si>
    <t>สระบุรี</t>
  </si>
  <si>
    <t>นครนายก</t>
  </si>
  <si>
    <t>สปสช. เขต 04 เขต 4 สระบุรี จังหวัดนนทบุรี 10757 รพ.บางใหญ่</t>
  </si>
  <si>
    <t>สปสช. เขต 04 เขต 4 สระบุรี จังหวัดนนทบุรี 10758 รพ.บางบัวทอง</t>
  </si>
  <si>
    <t>PROV1</t>
  </si>
  <si>
    <t>PURPROVDESCR</t>
  </si>
  <si>
    <t>HCODE</t>
  </si>
  <si>
    <t>HCODEDESCR</t>
  </si>
  <si>
    <t>HTYPEDESCR</t>
  </si>
  <si>
    <t>SUBTYPEDESCR</t>
  </si>
  <si>
    <t>1200</t>
  </si>
  <si>
    <t>10686</t>
  </si>
  <si>
    <t>รพ.พระนั่งเกล้า</t>
  </si>
  <si>
    <t>รัฐในสธ.(สังกัด สป.)</t>
  </si>
  <si>
    <t>โรงพยาบาลทั่วไป (รพท.)</t>
  </si>
  <si>
    <t>10756</t>
  </si>
  <si>
    <t>รพ.บางกรวย</t>
  </si>
  <si>
    <t>โรงพยาบาลชุมชน (รพช.) / โรงพยาบาลยุพราช (รพร.)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</si>
  <si>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</si>
  <si>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</si>
  <si>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</si>
  <si>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</si>
  <si>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</si>
  <si>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</si>
  <si>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</si>
  <si>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</si>
  <si>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12256</t>
  </si>
  <si>
    <t>สถาบันโรคทรวงอก</t>
  </si>
  <si>
    <t>รัฐในสธ.(นอก สป.)</t>
  </si>
  <si>
    <t>สังกัดกรมการแพทย์</t>
  </si>
  <si>
    <t>12257</t>
  </si>
  <si>
    <t>รพ.บำราศนราดูร</t>
  </si>
  <si>
    <t>12258</t>
  </si>
  <si>
    <t>ศูนย์สิรินธรเพื่อการฟื้นฟูสมรรถภาพทางการแพทย์แห่งชาติ</t>
  </si>
  <si>
    <t>12260</t>
  </si>
  <si>
    <t>รพ.ศรีธัญญา</t>
  </si>
  <si>
    <t>สังกัดกรมสุขภาพจิต</t>
  </si>
  <si>
    <t>13815</t>
  </si>
  <si>
    <t>ศูนย์การแพทย์ปัญญานันทภิกขุ ชลประทาน มหาวิทยาลัยศรีนครินทรวิโรฒ</t>
  </si>
  <si>
    <t>รัฐนอก สธ.</t>
  </si>
  <si>
    <t>สังกัดกระทรวงศึกษาธิการ</t>
  </si>
  <si>
    <t>28875</t>
  </si>
  <si>
    <t>รพ.บางบัวทอง 2</t>
  </si>
  <si>
    <t>1300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</si>
  <si>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</si>
  <si>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</si>
  <si>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</si>
  <si>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</si>
  <si>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</si>
  <si>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</si>
  <si>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</si>
  <si>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</si>
  <si>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</si>
  <si>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</si>
  <si>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</si>
  <si>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</si>
  <si>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</si>
  <si>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</si>
  <si>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</si>
  <si>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</si>
  <si>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11789</t>
  </si>
  <si>
    <t>รพ.แพทย์รังสิต</t>
  </si>
  <si>
    <t>เอกชน</t>
  </si>
  <si>
    <t>โรงพยาบาล (เอกชน)</t>
  </si>
  <si>
    <t>12262</t>
  </si>
  <si>
    <t>สถาบันธัญญารักษ์</t>
  </si>
  <si>
    <t>13778</t>
  </si>
  <si>
    <t>รพ.ธรรมศาสตร์เฉลิมพระเกียรติ</t>
  </si>
  <si>
    <t>14354</t>
  </si>
  <si>
    <t>รพ.ภัทร-ธนบุรี</t>
  </si>
  <si>
    <t>14923</t>
  </si>
  <si>
    <t>ศูนย์มหาวชิราลงกรณธัญบุรี ปทุมธานี</t>
  </si>
  <si>
    <t>1400</t>
  </si>
  <si>
    <t>10660</t>
  </si>
  <si>
    <t>รพ.พระนครศรีอยุธยา</t>
  </si>
  <si>
    <t>โรงพยาบาลศูนย์ (รพศ.)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</si>
  <si>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</si>
  <si>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</si>
  <si>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</si>
  <si>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</si>
  <si>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</si>
  <si>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</si>
  <si>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</si>
  <si>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</si>
  <si>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</si>
  <si>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</si>
  <si>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</si>
  <si>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</si>
  <si>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</si>
  <si>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</si>
  <si>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</si>
  <si>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</si>
  <si>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</si>
  <si>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</si>
  <si>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</si>
  <si>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</si>
  <si>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</si>
  <si>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</si>
  <si>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</si>
  <si>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</si>
  <si>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</si>
  <si>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</si>
  <si>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</si>
  <si>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</si>
  <si>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</si>
  <si>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</si>
  <si>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11806</t>
  </si>
  <si>
    <t>รพ.ราชธานี</t>
  </si>
  <si>
    <t>14588</t>
  </si>
  <si>
    <t>รพ.ศุภมิตรเสนา</t>
  </si>
  <si>
    <t>1500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</si>
  <si>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</si>
  <si>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</si>
  <si>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</si>
  <si>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</si>
  <si>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</si>
  <si>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</si>
  <si>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</si>
  <si>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</si>
  <si>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</si>
  <si>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</si>
  <si>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</si>
  <si>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</si>
  <si>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</si>
  <si>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</si>
  <si>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1600</t>
  </si>
  <si>
    <t>10690</t>
  </si>
  <si>
    <t>รพ.พระนารายณ์มหาราช</t>
  </si>
  <si>
    <t>10691</t>
  </si>
  <si>
    <t>รพ.บ้านหมี่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</si>
  <si>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</si>
  <si>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</si>
  <si>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</si>
  <si>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</si>
  <si>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</si>
  <si>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</si>
  <si>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</si>
  <si>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</si>
  <si>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</si>
  <si>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</si>
  <si>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10794</t>
  </si>
  <si>
    <t>รพ.สระโบสถ์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</si>
  <si>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</si>
  <si>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</si>
  <si>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</si>
  <si>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</si>
  <si>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</si>
  <si>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</si>
  <si>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11484</t>
  </si>
  <si>
    <t>รพ.อานันทมหิดล ลพบุรี</t>
  </si>
  <si>
    <t>สังกัดกระทรวงกลาโหม</t>
  </si>
  <si>
    <t>14199</t>
  </si>
  <si>
    <t>ศูนย์มะเร็งลพบุรี</t>
  </si>
  <si>
    <t>14928</t>
  </si>
  <si>
    <t>รพ.กองบิน 2</t>
  </si>
  <si>
    <t>1700</t>
  </si>
  <si>
    <t>10692</t>
  </si>
  <si>
    <t>รพ.สิงห์บุรี</t>
  </si>
  <si>
    <t>10693</t>
  </si>
  <si>
    <t>รพ.อินทร์บุรี</t>
  </si>
  <si>
    <t>10798</t>
  </si>
  <si>
    <t>รพ.บางระจัน</t>
  </si>
  <si>
    <t>10799</t>
  </si>
  <si>
    <t>รพ.ค่ายบางระจัน</t>
  </si>
  <si>
    <t>10800</t>
  </si>
  <si>
    <t>รพ.พรหมบุรี</t>
  </si>
  <si>
    <t>10801</t>
  </si>
  <si>
    <t>รพ.ท่าช้าง</t>
  </si>
  <si>
    <t>1900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</si>
  <si>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</si>
  <si>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</si>
  <si>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</si>
  <si>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</si>
  <si>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</si>
  <si>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</si>
  <si>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</si>
  <si>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</si>
  <si>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10809</t>
  </si>
  <si>
    <t>รพ.วิหารแดง</t>
  </si>
  <si>
    <t>10810</t>
  </si>
  <si>
    <t>รพ.หนองแซง</t>
  </si>
  <si>
    <t>10811</t>
  </si>
  <si>
    <t>รพ.บ้านหมอ</t>
  </si>
  <si>
    <t>10812</t>
  </si>
  <si>
    <t>รพ.ดอนพุด</t>
  </si>
  <si>
    <t>10813</t>
  </si>
  <si>
    <t>รพ.หนองโดน</t>
  </si>
  <si>
    <t>10814</t>
  </si>
  <si>
    <t>รพ.เสาไห้</t>
  </si>
  <si>
    <t>10815</t>
  </si>
  <si>
    <t>รพ.มวกเหล็ก</t>
  </si>
  <si>
    <t>10816</t>
  </si>
  <si>
    <t>รพ.วังม่วง</t>
  </si>
  <si>
    <t>11485</t>
  </si>
  <si>
    <t>รพ.ค่ายอดิศร</t>
  </si>
  <si>
    <t>2600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</si>
  <si>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</si>
  <si>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</si>
  <si>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</si>
  <si>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</si>
  <si>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</si>
  <si>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</si>
  <si>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</si>
  <si>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</si>
  <si>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11491</t>
  </si>
  <si>
    <t>รพ.รร.นายร้อยพระจุลจอมเกล้า</t>
  </si>
  <si>
    <t>14904</t>
  </si>
  <si>
    <t>รพ.ศูนย์การแพทย์สมเด็จพระเทพรัตนราชสุดาฯ</t>
  </si>
  <si>
    <t>สปสช. เขต 04 เขต 4 สระบุรี จังหวัดนนทบุรี 10759 รพ.ไทรน้อย</t>
  </si>
  <si>
    <t>เกณฑ์เฉลี่ย</t>
  </si>
  <si>
    <t>ร้อยละ    ปี60 : ปี59</t>
  </si>
  <si>
    <t>สปสช. เขต 04 เขต 4 สระบุรี จังหวัดนนทบุรี 10760 รพ.ปากเกร็ด</t>
  </si>
  <si>
    <t>สปสช. เขต 04 เขต 4 สระบุรี จังหวัดนนทบุรี 12256 สถาบันโรคทรวงอก</t>
  </si>
  <si>
    <t>สปสช. เขต 04 เขต 4 สระบุรี จังหวัดนนทบุรี 12257 รพ.บำราศนราดูร</t>
  </si>
  <si>
    <t>สปสช. เขต 04 เขต 4 สระบุรี จังหวัดนนทบุรี 12258 ศูนย์สิรินธรเพื่อการฟื้นฟูสมรรถภาพทางการแพทย์แห่งชาติ</t>
  </si>
  <si>
    <t>สปสช. เขต 04 เขต 4 สระบุรี จังหวัดนนทบุรี 12260 รพ.ศรีธัญญา</t>
  </si>
  <si>
    <t>สปสช. เขต 04 เขต 4 สระบุรี จังหวัดนนทบุรี 13815 ศูนย์การแพทย์ปัญญานันทภิกขุ ชลประทาน มหาวิทยาลัยศรีนครินทรวิโรฒ</t>
  </si>
  <si>
    <t>สปสช. เขต 04 เขต 4 สระบุรี จังหวัดนนทบุรี 28875 รพ.บางบัวทอง 2</t>
  </si>
  <si>
    <t>สปสช. เขต 04 เขต 4 สระบุรี จังหวัดนครนายก 10698 รพ.นครนายก</t>
  </si>
  <si>
    <t>สปสช. เขต 04 เขต 4 สระบุรี จังหวัดนครนายก 10863 รพ.ปากพลี</t>
  </si>
  <si>
    <t>สปสช. เขต 04 เขต 4 สระบุรี จังหวัดนครนายก 10864 รพ.บ้านนา</t>
  </si>
  <si>
    <t>สปสช. เขต 04 เขต 4 สระบุรี จังหวัดนครนายก 10865 รพ.องครักษ์</t>
  </si>
  <si>
    <t>สปสช. เขต 04 เขต 4 สระบุรี จังหวัดนครนายก 11491 รพ.รร.นายร้อยพระจุลจอมเกล้า</t>
  </si>
  <si>
    <t>สปสช. เขต 04 เขต 4 สระบุรี จังหวัดนครนายก 14904 รพ.ศูนย์การแพทย์สมเด็จพระเทพรัตนราชสุดาฯ</t>
  </si>
  <si>
    <t>สปสช. เขต 04 เขต 4 สระบุรี จังหวัดสระบุรี 10661 รพ.สระบุรี</t>
  </si>
  <si>
    <t>สปสช. เขต 04 เขต 4 สระบุรี จังหวัดสระบุรี 10695 รพ.พระพุทธบาท</t>
  </si>
  <si>
    <t>สปสช. เขต 04 เขต 4 สระบุรี จังหวัดสระบุรี 10807 รพ.แก่งคอย</t>
  </si>
  <si>
    <t>สปสช. เขต 04 เขต 4 สระบุรี จังหวัดสระบุรี 10808 รพ.หนองแค</t>
  </si>
  <si>
    <t>สปสช. เขต 04 เขต 4 สระบุรี จังหวัดสระบุรี 10809 รพ.วิหารแดง</t>
  </si>
  <si>
    <t>สปสช. เขต 04 เขต 4 สระบุรี จังหวัดสระบุรี 10810 รพ.หนองแซง</t>
  </si>
  <si>
    <t>สปสช. เขต 04 เขต 4 สระบุรี จังหวัดสระบุรี 10811 รพ.บ้านหมอ</t>
  </si>
  <si>
    <t>สปสช. เขต 04 เขต 4 สระบุรี จังหวัดสระบุรี 10812 รพ.ดอนพุด</t>
  </si>
  <si>
    <t>สปสช. เขต 04 เขต 4 สระบุรี จังหวัดสระบุรี 10813 รพ.หนองโดน</t>
  </si>
  <si>
    <t>สปสช. เขต 04 เขต 4 สระบุรี จังหวัดสระบุรี 10814 รพ.เสาไห้</t>
  </si>
  <si>
    <t>สปสช. เขต 04 เขต 4 สระบุรี จังหวัดสระบุรี 10815 รพ.มวกเหล็ก</t>
  </si>
  <si>
    <t>สปสช. เขต 04 เขต 4 สระบุรี จังหวัดสระบุรี 10816 รพ.วังม่วง</t>
  </si>
  <si>
    <t>สปสช. เขต 04 เขต 4 สระบุรี จังหวัดสระบุรี 11485 รพ.ค่ายอดิศร</t>
  </si>
  <si>
    <t>สปสช. เขต 04 เขต 4 สระบุรี จังหวัดปทุมธานี 10687 รพ.ปทุมธานี</t>
  </si>
  <si>
    <t>สปสช. เขต 04 เขต 4 สระบุรี จังหวัดปทุมธานี 10761 รพ.คลองหลวง</t>
  </si>
  <si>
    <t>สปสช. เขต 04 เขต 4 สระบุรี จังหวัดปทุมธานี 10762 รพ.ธัญบุรี</t>
  </si>
  <si>
    <t>สปสช. เขต 04 เขต 4 สระบุรี จังหวัดปทุมธานี 10763 รพ.ประชาธิปัตย์</t>
  </si>
  <si>
    <t>สปสช. เขต 04 เขต 4 สระบุรี จังหวัดปทุมธานี 10764 รพ.หนองเสือ</t>
  </si>
  <si>
    <t>สปสช. เขต 04 เขต 4 สระบุรี จังหวัดปทุมธานี 10765 รพ.ลาดหลุมแก้ว</t>
  </si>
  <si>
    <t>สปสช. เขต 04 เขต 4 สระบุรี จังหวัดปทุมธานี 10766 รพ.ลำลูกกา</t>
  </si>
  <si>
    <t>สปสช. เขต 04 เขต 4 สระบุรี จังหวัดปทุมธานี 10767 รพ.สามโคก</t>
  </si>
  <si>
    <t>สปสช. เขต 04 เขต 4 สระบุรี จังหวัดปทุมธานี 11789 รพ.แพทย์รังสิต</t>
  </si>
  <si>
    <t>สปสช. เขต 04 เขต 4 สระบุรี จังหวัดปทุมธานี 12262 สถาบันธัญญารักษ์</t>
  </si>
  <si>
    <t>สปสช. เขต 04 เขต 4 สระบุรี จังหวัดปทุมธานี 13778 รพ.ธรรมศาสตร์เฉลิมพระเกียรติ</t>
  </si>
  <si>
    <t>สปสช. เขต 04 เขต 4 สระบุรี จังหวัดปทุมธานี 14354 รพ.ภัทร-ธนบุรี</t>
  </si>
  <si>
    <t>สปสช. เขต 04 เขต 4 สระบุรี จังหวัดปทุมธานี 14923 ศูนย์มหาวชิราลงกรณธัญบุรี ปทุมธานี</t>
  </si>
  <si>
    <t xml:space="preserve"> รพ.ปทุมธานี</t>
  </si>
  <si>
    <t xml:space="preserve"> รพ.ประชาธิปัตย์</t>
  </si>
  <si>
    <t xml:space="preserve"> รพ.หนองเสือ</t>
  </si>
  <si>
    <t xml:space="preserve"> รพ.ลาดหลุมแก้ว</t>
  </si>
  <si>
    <t xml:space="preserve"> รพ.สามโคก</t>
  </si>
  <si>
    <t xml:space="preserve"> รพ.ธรรมศาสตร์เฉลิมพระเกียรติ</t>
  </si>
  <si>
    <t xml:space="preserve"> ศูนย์มหาวชิราลงกรณธัญบุรี ปทุมธานี</t>
  </si>
  <si>
    <t>สปสช. เขต 04 เขต 4 สระบุรี จังหวัดอ่างทอง 10689 รพ.อ่างทอง</t>
  </si>
  <si>
    <t>สปสช. เขต 04 เขต 4 สระบุรี จังหวัดอ่างทอง 10782 รพ.ไชโย</t>
  </si>
  <si>
    <t>สปสช. เขต 04 เขต 4 สระบุรี จังหวัดอ่างทอง 10784 รพ.ป่าโมก</t>
  </si>
  <si>
    <t>สปสช. เขต 04 เขต 4 สระบุรี จังหวัดอ่างทอง 10785 รพ.โพธิ์ทอง</t>
  </si>
  <si>
    <t>สปสช. เขต 04 เขต 4 สระบุรี จังหวัดอ่างทอง 10786 รพ.แสวงหา</t>
  </si>
  <si>
    <t>สปสช. เขต 04 เขต 4 สระบุรี จังหวัดอ่างทอง 10787 รพ.วิเศษชัยชาญ</t>
  </si>
  <si>
    <t>สปสช. เขต 04 เขต 4 สระบุรี จังหวัดอ่างทอง 10788 รพ.สามโก้</t>
  </si>
  <si>
    <t xml:space="preserve"> รพ.ไชโย</t>
  </si>
  <si>
    <t xml:space="preserve"> รพ.วิเศษชัยชาญ</t>
  </si>
  <si>
    <t xml:space="preserve"> รพ.สามโก้</t>
  </si>
  <si>
    <t>สปสช. เขต 04 เขต 4 สระบุรี จังหวัดลพบุรี 10690 รพ.พระนารายณ์มหาราช</t>
  </si>
  <si>
    <t>สปสช. เขต 04 เขต 4 สระบุรี จังหวัดลพบุรี 10691 รพ.บ้านหมี่</t>
  </si>
  <si>
    <t>สปสช. เขต 04 เขต 4 สระบุรี จังหวัดลพบุรี 10789 รพ.พัฒนานิคม</t>
  </si>
  <si>
    <t>สปสช. เขต 04 เขต 4 สระบุรี จังหวัดลพบุรี 10790 รพ.โคกสำโรง</t>
  </si>
  <si>
    <t>สปสช. เขต 04 เขต 4 สระบุรี จังหวัดลพบุรี 10791 รพ.ชัยบาดาล</t>
  </si>
  <si>
    <t>สปสช. เขต 04 เขต 4 สระบุรี จังหวัดลพบุรี 10792 รพ.ท่าวุ้ง</t>
  </si>
  <si>
    <t>สปสช. เขต 04 เขต 4 สระบุรี จังหวัดลพบุรี 10793 รพ.ท่าหลวง</t>
  </si>
  <si>
    <t>สปสช. เขต 04 เขต 4 สระบุรี จังหวัดลพบุรี 10794 รพ.สระโบสถ์</t>
  </si>
  <si>
    <t>สปสช. เขต 04 เขต 4 สระบุรี จังหวัดลพบุรี 10795 รพ.โคกเจริญ</t>
  </si>
  <si>
    <t>สปสช. เขต 04 เขต 4 สระบุรี จังหวัดลพบุรี 10796 รพ.ลำสนธิ</t>
  </si>
  <si>
    <t>สปสช. เขต 04 เขต 4 สระบุรี จังหวัดลพบุรี 10797 รพ.หนองม่วง</t>
  </si>
  <si>
    <t>สปสช. เขต 04 เขต 4 สระบุรี จังหวัดลพบุรี 11484 รพ.อานันทมหิดล ลพบุรี</t>
  </si>
  <si>
    <t>สปสช. เขต 04 เขต 4 สระบุรี จังหวัดลพบุรี 14199 ศูนย์มะเร็งลพบุรี</t>
  </si>
  <si>
    <t>สปสช. เขต 04 เขต 4 สระบุรี จังหวัดลพบุรี 14928 รพ.กองบิน 2</t>
  </si>
  <si>
    <t>สปสช. เขต 04 เขต 4 สระบุรี จังหวัดสิงห์บุรี 10692 รพ.สิงห์บุรี</t>
  </si>
  <si>
    <t xml:space="preserve"> รพ.บ้านหมี่</t>
  </si>
  <si>
    <t xml:space="preserve"> รพ.โคกสำโรง</t>
  </si>
  <si>
    <t xml:space="preserve"> รพ.หนองม่วง</t>
  </si>
  <si>
    <t>สปสช. เขต 04 เขต 4 สระบุรี จังหวัดสิงห์บุรี 10693 รพ.อินทร์บุรี</t>
  </si>
  <si>
    <t>สปสช. เขต 04 เขต 4 สระบุรี จังหวัดสิงห์บุรี 10798 รพ.บางระจัน</t>
  </si>
  <si>
    <t>สปสช. เขต 04 เขต 4 สระบุรี จังหวัดสิงห์บุรี 10799 รพ.ค่ายบางระจัน</t>
  </si>
  <si>
    <t>สปสช. เขต 04 เขต 4 สระบุรี จังหวัดสิงห์บุรี 10800 รพ.พรหมบุรี</t>
  </si>
  <si>
    <t>สปสช. เขต 04 เขต 4 สระบุรี จังหวัดสิงห์บุรี 10801 รพ.ท่าช้าง</t>
  </si>
  <si>
    <t xml:space="preserve"> รพ.อินทร์บุรี</t>
  </si>
  <si>
    <t xml:space="preserve"> รพ.ค่ายบางระจัน</t>
  </si>
  <si>
    <t xml:space="preserve"> รพ.พรหมบุรี</t>
  </si>
  <si>
    <t xml:space="preserve"> รพ.ท่าช้าง</t>
  </si>
  <si>
    <t xml:space="preserve"> รพ.แก่งคอย</t>
  </si>
  <si>
    <t xml:space="preserve"> รพ.วิหารแดง</t>
  </si>
  <si>
    <t>สปสช. เขต 04 เขต 4 สระบุรี จังหวัดนครนายก</t>
  </si>
  <si>
    <t xml:space="preserve">สปสช. เขต 04 เขต 4 สระบุรี จังหวัดสระบุรี </t>
  </si>
  <si>
    <t>สปสช. เขต 04 เขต 4 สระบุรี จังหวัดนนทบุรี</t>
  </si>
  <si>
    <t>สปสช. เขต 04 เขต 4 สระบุรี จังหวัดปทุมธานี</t>
  </si>
  <si>
    <t xml:space="preserve">สปสช. เขต 04 เขต 4 สระบุรี จังหวัดปทุมธานี </t>
  </si>
  <si>
    <t xml:space="preserve"> รพ.พระนั่งเกล้า</t>
  </si>
  <si>
    <t xml:space="preserve"> รพ.บางบัวทอง 2</t>
  </si>
  <si>
    <t>สปสช. เขต 04 เขต 4 สระบุรี จังหวัดพระนครศรีอยุธยา 11806 รพ.ราชธานี</t>
  </si>
  <si>
    <t>สปสช. เขต 04 เขต 4 สระบุรี จังหวัดพระนครศรีอยุธยา 14588 รพ.ศุภมิตรเสนา</t>
  </si>
  <si>
    <t>สปสช. เขต 04 เขต 4 สระบุรี จังหวัดอยุธยา</t>
  </si>
  <si>
    <t>สปสช. เขต 04 เขต 4 สระบุรี จังหวัดอ่างทอง</t>
  </si>
  <si>
    <t xml:space="preserve">สปสช. เขต 04 เขต 4 สระบุรี จังหวัดอ่างทอง </t>
  </si>
  <si>
    <t>สปสช. เขต 04 เขต 4 สระบุรี จังหวัดลพบุรี</t>
  </si>
  <si>
    <t xml:space="preserve">สปสช. เขต 04 เขต 4 สระบุรี จังหวัดลพบุรี </t>
  </si>
  <si>
    <t>สปสช. เขต 04 เขต 4 สระบุรี จังหวัดสิงห์บุรี</t>
  </si>
  <si>
    <t>สธ</t>
  </si>
  <si>
    <t>นอก สธ</t>
  </si>
  <si>
    <t>สปสช. เขต 04 เขต 4 สระบุรี ใน สธ</t>
  </si>
  <si>
    <t>สปสช. เขต 04 เขต 4 สระบุรี ใน นอกสธ</t>
  </si>
  <si>
    <t>สปสช. เขต 04 เขต 4 สระบุรี รวมนอกสธ+ในสธ</t>
  </si>
  <si>
    <t>ข้อมูลถึงวันที่ 22 ม.ค. 2560</t>
  </si>
  <si>
    <t>รวม ต.ค.-ก.พ.60</t>
  </si>
  <si>
    <t>ร้อยละ (เป้า 41.67%)</t>
  </si>
  <si>
    <t xml:space="preserve">ตารางแสดงจำนวนข้อมูล ผู้ป่วยใน RW ADJRW และค่า CMI แยกหน่วยบริการ </t>
  </si>
  <si>
    <t>ผลงาน ปี 59</t>
  </si>
  <si>
    <t xml:space="preserve">  Adj.RW. </t>
  </si>
  <si>
    <t>จำนวน ผู้ป่วยใน RW ADJRW คิดจากเดือนที่จำหน่ายผู้ป่วยค่า CMI หาได้จากจำนวน SUM RW / จำนวน ผู้ป่วยใน</t>
  </si>
  <si>
    <t xml:space="preserve">รวม ตค.-พ.ค.60 </t>
  </si>
  <si>
    <t>ร้อยละ (เป้า 91.67%)</t>
  </si>
  <si>
    <t>รวม ต.ค.-ก.ย.60</t>
  </si>
  <si>
    <t>รวม ตค.59- ส.ค.60 (11 เดือน)</t>
  </si>
  <si>
    <t>(11เดือน)</t>
  </si>
  <si>
    <t>ร้อยละ (เป้า 100%)</t>
  </si>
  <si>
    <t xml:space="preserve">ข้อมูลจาก สปสช. โปรแกรม E-claimวันที่ 22 ต.ค. 2560
</t>
  </si>
  <si>
    <t>ผลงาน Adj.RW ปีงบประมาณ 2560 ( ณ 22 ต.ค. 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</si>
</sst>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,##0.0000"/>
    <numFmt numFmtId="188" formatCode="#,##0.000"/>
    <numFmt numFmtId="189" formatCode="0.000"/>
    <numFmt numFmtId="190" formatCode="0.0000"/>
  </numFmts>
  <fonts count="26" x14ac:knownFonts="1">
    <font>
      <sz val="17"/>
      <color theme="1"/>
      <name val="TH SarabunPSK"/>
      <family val="2"/>
      <charset val="222"/>
    </font>
    <font>
      <sz val="9"/>
      <color rgb="FF000000"/>
      <name val="Tahoma"/>
      <family val="2"/>
    </font>
    <font>
      <b/>
      <sz val="9"/>
      <color rgb="FFFFFFFF"/>
      <name val="Tahoma"/>
      <family val="2"/>
    </font>
    <font>
      <b/>
      <sz val="9"/>
      <color rgb="FF000000"/>
      <name val="Tahoma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FFFFFF"/>
      <name val="TH SarabunPSK"/>
      <family val="2"/>
    </font>
    <font>
      <sz val="10"/>
      <name val="Tahoma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7"/>
      <color theme="1"/>
      <name val="TH SarabunPSK"/>
      <family val="2"/>
    </font>
    <font>
      <sz val="9"/>
      <color rgb="FF0000FF"/>
      <name val="Tahoma"/>
      <family val="2"/>
    </font>
    <font>
      <sz val="17"/>
      <color theme="1"/>
      <name val="TH SarabunPSK"/>
      <family val="2"/>
      <charset val="22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b/>
      <sz val="17"/>
      <color theme="1"/>
      <name val="TH SarabunPSK"/>
      <family val="2"/>
      <charset val="222"/>
    </font>
    <font>
      <sz val="9"/>
      <color theme="1"/>
      <name val="Tahoma"/>
      <family val="2"/>
    </font>
    <font>
      <sz val="9"/>
      <color rgb="FF0000CC"/>
      <name val="Tahoma"/>
      <family val="2"/>
    </font>
    <font>
      <b/>
      <sz val="17"/>
      <color rgb="FF0000CC"/>
      <name val="TH SarabunPSK"/>
      <family val="2"/>
    </font>
    <font>
      <b/>
      <sz val="18"/>
      <color rgb="FF000000"/>
      <name val="TH SarabunPSK"/>
      <family val="2"/>
    </font>
    <font>
      <b/>
      <sz val="18"/>
      <color rgb="FF000000"/>
      <name val="TH SarabunPSK"/>
      <family val="2"/>
    </font>
    <font>
      <sz val="18"/>
      <color rgb="FF0000FF"/>
      <name val="TH SarabunPSK"/>
      <family val="2"/>
    </font>
    <font>
      <sz val="18"/>
      <color rgb="FF000000"/>
      <name val="TH SarabunPSK"/>
      <family val="2"/>
    </font>
    <font>
      <sz val="9"/>
      <color rgb="FFD9534F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3998B4"/>
        <bgColor indexed="64"/>
      </patternFill>
    </fill>
    <fill>
      <patternFill patternType="solid">
        <fgColor rgb="FFD9534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9CDE5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 style="thick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DDDDD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rgb="FFDDDDDD"/>
      </top>
      <bottom style="thick">
        <color rgb="FFDDDDDD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3" fillId="0" borderId="0"/>
    <xf numFmtId="0" fontId="15" fillId="0" borderId="0"/>
  </cellStyleXfs>
  <cellXfs count="22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/>
    <xf numFmtId="0" fontId="6" fillId="4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187" fontId="4" fillId="3" borderId="1" xfId="0" applyNumberFormat="1" applyFont="1" applyFill="1" applyBorder="1" applyAlignment="1">
      <alignment vertical="top" wrapText="1"/>
    </xf>
    <xf numFmtId="187" fontId="4" fillId="2" borderId="1" xfId="0" applyNumberFormat="1" applyFont="1" applyFill="1" applyBorder="1" applyAlignment="1">
      <alignment vertical="top" wrapText="1"/>
    </xf>
    <xf numFmtId="3" fontId="5" fillId="0" borderId="0" xfId="0" applyNumberFormat="1" applyFont="1"/>
    <xf numFmtId="187" fontId="5" fillId="0" borderId="0" xfId="0" applyNumberFormat="1" applyFont="1"/>
    <xf numFmtId="4" fontId="4" fillId="3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4" fontId="5" fillId="0" borderId="0" xfId="0" applyNumberFormat="1" applyFont="1"/>
    <xf numFmtId="0" fontId="5" fillId="6" borderId="0" xfId="0" applyFont="1" applyFill="1" applyAlignment="1">
      <alignment horizontal="center"/>
    </xf>
    <xf numFmtId="2" fontId="5" fillId="6" borderId="0" xfId="0" applyNumberFormat="1" applyFont="1" applyFill="1" applyAlignment="1">
      <alignment horizontal="center"/>
    </xf>
    <xf numFmtId="0" fontId="7" fillId="7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center" wrapText="1"/>
    </xf>
    <xf numFmtId="0" fontId="6" fillId="9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left" vertical="top" wrapText="1"/>
    </xf>
    <xf numFmtId="3" fontId="5" fillId="10" borderId="0" xfId="0" applyNumberFormat="1" applyFont="1" applyFill="1"/>
    <xf numFmtId="0" fontId="5" fillId="10" borderId="0" xfId="0" applyFont="1" applyFill="1"/>
    <xf numFmtId="0" fontId="1" fillId="0" borderId="0" xfId="0" applyFont="1"/>
    <xf numFmtId="0" fontId="2" fillId="0" borderId="0" xfId="0" applyFont="1" applyFill="1" applyAlignment="1">
      <alignment wrapText="1"/>
    </xf>
    <xf numFmtId="4" fontId="0" fillId="0" borderId="0" xfId="0" applyNumberFormat="1"/>
    <xf numFmtId="0" fontId="8" fillId="11" borderId="7" xfId="0" applyFont="1" applyFill="1" applyBorder="1" applyAlignment="1">
      <alignment horizontal="center" wrapText="1"/>
    </xf>
    <xf numFmtId="0" fontId="8" fillId="11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top" wrapText="1"/>
    </xf>
    <xf numFmtId="4" fontId="9" fillId="12" borderId="7" xfId="0" applyNumberFormat="1" applyFont="1" applyFill="1" applyBorder="1" applyAlignment="1">
      <alignment horizontal="center" vertical="top" wrapText="1"/>
    </xf>
    <xf numFmtId="4" fontId="9" fillId="3" borderId="7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0" fillId="0" borderId="7" xfId="0" applyBorder="1"/>
    <xf numFmtId="4" fontId="8" fillId="11" borderId="7" xfId="0" applyNumberFormat="1" applyFont="1" applyFill="1" applyBorder="1" applyAlignment="1">
      <alignment horizontal="center"/>
    </xf>
    <xf numFmtId="0" fontId="10" fillId="0" borderId="0" xfId="0" applyFont="1"/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7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3" fontId="0" fillId="0" borderId="7" xfId="0" applyNumberFormat="1" applyBorder="1"/>
    <xf numFmtId="4" fontId="0" fillId="0" borderId="7" xfId="0" applyNumberFormat="1" applyBorder="1"/>
    <xf numFmtId="188" fontId="5" fillId="10" borderId="0" xfId="0" applyNumberFormat="1" applyFont="1" applyFill="1"/>
    <xf numFmtId="2" fontId="0" fillId="0" borderId="0" xfId="0" applyNumberFormat="1"/>
    <xf numFmtId="4" fontId="0" fillId="13" borderId="0" xfId="0" applyNumberFormat="1" applyFill="1"/>
    <xf numFmtId="189" fontId="1" fillId="3" borderId="1" xfId="0" applyNumberFormat="1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4" fillId="14" borderId="11" xfId="2" applyFont="1" applyFill="1" applyBorder="1" applyAlignment="1">
      <alignment horizontal="center" wrapText="1"/>
    </xf>
    <xf numFmtId="0" fontId="15" fillId="0" borderId="0" xfId="3"/>
    <xf numFmtId="0" fontId="14" fillId="0" borderId="12" xfId="2" applyFont="1" applyFill="1" applyBorder="1" applyAlignment="1">
      <alignment wrapText="1"/>
    </xf>
    <xf numFmtId="0" fontId="15" fillId="0" borderId="0" xfId="3" applyAlignment="1">
      <alignment wrapText="1"/>
    </xf>
    <xf numFmtId="3" fontId="0" fillId="7" borderId="7" xfId="0" applyNumberFormat="1" applyFill="1" applyBorder="1"/>
    <xf numFmtId="4" fontId="0" fillId="7" borderId="7" xfId="0" applyNumberFormat="1" applyFill="1" applyBorder="1"/>
    <xf numFmtId="43" fontId="0" fillId="7" borderId="7" xfId="1" applyFont="1" applyFill="1" applyBorder="1"/>
    <xf numFmtId="0" fontId="0" fillId="0" borderId="0" xfId="0" applyAlignment="1">
      <alignment horizontal="center" vertical="center"/>
    </xf>
    <xf numFmtId="4" fontId="0" fillId="7" borderId="7" xfId="0" applyNumberForma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3" fontId="11" fillId="3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3" fontId="5" fillId="0" borderId="0" xfId="0" applyNumberFormat="1" applyFont="1" applyFill="1"/>
    <xf numFmtId="0" fontId="5" fillId="0" borderId="0" xfId="0" applyFont="1" applyFill="1"/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14" fillId="15" borderId="12" xfId="2" applyFont="1" applyFill="1" applyBorder="1" applyAlignment="1">
      <alignment wrapText="1"/>
    </xf>
    <xf numFmtId="0" fontId="16" fillId="0" borderId="0" xfId="0" applyFont="1"/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87" fontId="1" fillId="3" borderId="1" xfId="0" applyNumberFormat="1" applyFont="1" applyFill="1" applyBorder="1" applyAlignment="1">
      <alignment vertical="top" wrapText="1"/>
    </xf>
    <xf numFmtId="190" fontId="1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vertical="top" wrapText="1"/>
    </xf>
    <xf numFmtId="187" fontId="3" fillId="3" borderId="1" xfId="0" applyNumberFormat="1" applyFont="1" applyFill="1" applyBorder="1" applyAlignment="1">
      <alignment vertical="top" wrapText="1"/>
    </xf>
    <xf numFmtId="3" fontId="17" fillId="0" borderId="0" xfId="0" applyNumberFormat="1" applyFont="1"/>
    <xf numFmtId="0" fontId="17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90" fontId="1" fillId="2" borderId="1" xfId="0" applyNumberFormat="1" applyFont="1" applyFill="1" applyBorder="1" applyAlignment="1">
      <alignment horizontal="center" wrapText="1"/>
    </xf>
    <xf numFmtId="0" fontId="18" fillId="0" borderId="0" xfId="0" applyFont="1"/>
    <xf numFmtId="0" fontId="2" fillId="9" borderId="3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3" fontId="18" fillId="0" borderId="0" xfId="0" applyNumberFormat="1" applyFont="1" applyAlignment="1">
      <alignment horizontal="center"/>
    </xf>
    <xf numFmtId="190" fontId="18" fillId="0" borderId="0" xfId="0" applyNumberFormat="1" applyFont="1" applyAlignment="1">
      <alignment horizontal="center"/>
    </xf>
    <xf numFmtId="190" fontId="1" fillId="2" borderId="1" xfId="0" applyNumberFormat="1" applyFont="1" applyFill="1" applyBorder="1" applyAlignment="1">
      <alignment horizontal="center" vertical="center" wrapText="1"/>
    </xf>
    <xf numFmtId="190" fontId="17" fillId="0" borderId="0" xfId="0" applyNumberFormat="1" applyFont="1" applyAlignment="1">
      <alignment vertical="center"/>
    </xf>
    <xf numFmtId="190" fontId="17" fillId="0" borderId="0" xfId="0" applyNumberFormat="1" applyFont="1"/>
    <xf numFmtId="43" fontId="1" fillId="2" borderId="1" xfId="1" applyFont="1" applyFill="1" applyBorder="1" applyAlignment="1">
      <alignment horizontal="center" vertical="top" wrapText="1"/>
    </xf>
    <xf numFmtId="43" fontId="1" fillId="3" borderId="1" xfId="1" applyFont="1" applyFill="1" applyBorder="1" applyAlignment="1">
      <alignment vertical="top" wrapText="1"/>
    </xf>
    <xf numFmtId="190" fontId="1" fillId="2" borderId="0" xfId="0" applyNumberFormat="1" applyFont="1" applyFill="1" applyAlignment="1">
      <alignment vertical="center" wrapText="1"/>
    </xf>
    <xf numFmtId="187" fontId="1" fillId="2" borderId="1" xfId="0" applyNumberFormat="1" applyFont="1" applyFill="1" applyBorder="1" applyAlignment="1">
      <alignment horizontal="center" wrapText="1"/>
    </xf>
    <xf numFmtId="4" fontId="19" fillId="3" borderId="1" xfId="0" applyNumberFormat="1" applyFont="1" applyFill="1" applyBorder="1" applyAlignment="1">
      <alignment vertical="top" wrapText="1"/>
    </xf>
    <xf numFmtId="43" fontId="1" fillId="2" borderId="1" xfId="1" applyFont="1" applyFill="1" applyBorder="1" applyAlignment="1">
      <alignment vertical="top" wrapText="1"/>
    </xf>
    <xf numFmtId="43" fontId="11" fillId="3" borderId="1" xfId="1" applyFont="1" applyFill="1" applyBorder="1" applyAlignment="1">
      <alignment vertical="top" wrapText="1"/>
    </xf>
    <xf numFmtId="187" fontId="0" fillId="0" borderId="0" xfId="0" applyNumberFormat="1"/>
    <xf numFmtId="0" fontId="6" fillId="4" borderId="2" xfId="0" applyFont="1" applyFill="1" applyBorder="1" applyAlignment="1">
      <alignment wrapText="1"/>
    </xf>
    <xf numFmtId="0" fontId="6" fillId="9" borderId="13" xfId="0" applyFont="1" applyFill="1" applyBorder="1" applyAlignment="1">
      <alignment wrapText="1"/>
    </xf>
    <xf numFmtId="4" fontId="20" fillId="0" borderId="0" xfId="0" applyNumberFormat="1" applyFont="1"/>
    <xf numFmtId="187" fontId="1" fillId="2" borderId="1" xfId="0" applyNumberFormat="1" applyFont="1" applyFill="1" applyBorder="1" applyAlignment="1">
      <alignment vertical="top" wrapText="1"/>
    </xf>
    <xf numFmtId="187" fontId="11" fillId="3" borderId="1" xfId="0" applyNumberFormat="1" applyFont="1" applyFill="1" applyBorder="1" applyAlignment="1">
      <alignment vertical="top" wrapText="1"/>
    </xf>
    <xf numFmtId="3" fontId="18" fillId="0" borderId="0" xfId="0" applyNumberFormat="1" applyFont="1"/>
    <xf numFmtId="187" fontId="18" fillId="0" borderId="0" xfId="0" applyNumberFormat="1" applyFont="1"/>
    <xf numFmtId="3" fontId="19" fillId="0" borderId="0" xfId="0" applyNumberFormat="1" applyFont="1"/>
    <xf numFmtId="187" fontId="19" fillId="0" borderId="0" xfId="0" applyNumberFormat="1" applyFont="1"/>
    <xf numFmtId="4" fontId="18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readingOrder="1"/>
    </xf>
    <xf numFmtId="4" fontId="0" fillId="0" borderId="0" xfId="0" applyNumberFormat="1" applyBorder="1"/>
    <xf numFmtId="2" fontId="10" fillId="0" borderId="7" xfId="0" applyNumberFormat="1" applyFont="1" applyBorder="1" applyAlignment="1">
      <alignment horizontal="center"/>
    </xf>
    <xf numFmtId="0" fontId="22" fillId="18" borderId="15" xfId="0" applyFont="1" applyFill="1" applyBorder="1" applyAlignment="1">
      <alignment horizontal="center" vertical="center" wrapText="1" readingOrder="1"/>
    </xf>
    <xf numFmtId="0" fontId="22" fillId="21" borderId="18" xfId="0" applyFont="1" applyFill="1" applyBorder="1" applyAlignment="1">
      <alignment horizontal="center" vertical="center" wrapText="1" readingOrder="1"/>
    </xf>
    <xf numFmtId="0" fontId="22" fillId="22" borderId="15" xfId="0" applyFont="1" applyFill="1" applyBorder="1" applyAlignment="1">
      <alignment horizontal="left" wrapText="1" readingOrder="1"/>
    </xf>
    <xf numFmtId="3" fontId="23" fillId="0" borderId="15" xfId="0" applyNumberFormat="1" applyFont="1" applyBorder="1" applyAlignment="1">
      <alignment horizontal="center" wrapText="1" readingOrder="1"/>
    </xf>
    <xf numFmtId="4" fontId="23" fillId="21" borderId="15" xfId="0" applyNumberFormat="1" applyFont="1" applyFill="1" applyBorder="1" applyAlignment="1">
      <alignment horizontal="center" wrapText="1" readingOrder="1"/>
    </xf>
    <xf numFmtId="0" fontId="23" fillId="21" borderId="15" xfId="0" applyFont="1" applyFill="1" applyBorder="1" applyAlignment="1">
      <alignment horizontal="center" wrapText="1" readingOrder="1"/>
    </xf>
    <xf numFmtId="0" fontId="23" fillId="0" borderId="15" xfId="0" applyFont="1" applyBorder="1" applyAlignment="1">
      <alignment horizontal="center" wrapText="1" readingOrder="1"/>
    </xf>
    <xf numFmtId="0" fontId="22" fillId="18" borderId="15" xfId="0" applyFont="1" applyFill="1" applyBorder="1" applyAlignment="1">
      <alignment horizontal="center" wrapText="1" readingOrder="1"/>
    </xf>
    <xf numFmtId="3" fontId="23" fillId="18" borderId="15" xfId="0" applyNumberFormat="1" applyFont="1" applyFill="1" applyBorder="1" applyAlignment="1">
      <alignment horizontal="center" wrapText="1" readingOrder="1"/>
    </xf>
    <xf numFmtId="4" fontId="23" fillId="18" borderId="15" xfId="0" applyNumberFormat="1" applyFont="1" applyFill="1" applyBorder="1" applyAlignment="1">
      <alignment horizontal="center" wrapText="1" readingOrder="1"/>
    </xf>
    <xf numFmtId="4" fontId="24" fillId="18" borderId="15" xfId="0" applyNumberFormat="1" applyFont="1" applyFill="1" applyBorder="1" applyAlignment="1">
      <alignment horizontal="center" wrapText="1" readingOrder="1"/>
    </xf>
    <xf numFmtId="0" fontId="25" fillId="0" borderId="0" xfId="0" applyFont="1" applyAlignment="1">
      <alignment horizontal="left" vertical="center" wrapText="1"/>
    </xf>
    <xf numFmtId="0" fontId="21" fillId="18" borderId="20" xfId="0" applyFont="1" applyFill="1" applyBorder="1" applyAlignment="1">
      <alignment horizontal="center" vertical="center" wrapText="1" readingOrder="1"/>
    </xf>
    <xf numFmtId="0" fontId="21" fillId="18" borderId="15" xfId="0" applyFont="1" applyFill="1" applyBorder="1" applyAlignment="1">
      <alignment horizontal="center" vertical="center" wrapText="1" readingOrder="1"/>
    </xf>
    <xf numFmtId="4" fontId="24" fillId="23" borderId="15" xfId="0" applyNumberFormat="1" applyFont="1" applyFill="1" applyBorder="1" applyAlignment="1">
      <alignment horizontal="center" wrapText="1" readingOrder="1"/>
    </xf>
    <xf numFmtId="43" fontId="23" fillId="24" borderId="15" xfId="1" applyFont="1" applyFill="1" applyBorder="1" applyAlignment="1">
      <alignment horizontal="center" wrapText="1" readingOrder="1"/>
    </xf>
    <xf numFmtId="43" fontId="24" fillId="0" borderId="15" xfId="1" applyFont="1" applyBorder="1" applyAlignment="1">
      <alignment horizontal="center" wrapText="1" readingOrder="1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9" borderId="2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" fillId="2" borderId="0" xfId="0" applyFont="1" applyFill="1" applyAlignment="1">
      <alignment vertical="center" wrapText="1"/>
    </xf>
    <xf numFmtId="0" fontId="2" fillId="5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1" fillId="15" borderId="0" xfId="0" applyFont="1" applyFill="1" applyAlignment="1">
      <alignment horizontal="center" vertical="center" wrapText="1"/>
    </xf>
    <xf numFmtId="0" fontId="18" fillId="15" borderId="0" xfId="0" applyFont="1" applyFill="1" applyAlignment="1">
      <alignment horizontal="center" vertical="center"/>
    </xf>
    <xf numFmtId="0" fontId="18" fillId="16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 wrapText="1"/>
    </xf>
    <xf numFmtId="0" fontId="6" fillId="9" borderId="13" xfId="0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center" wrapText="1"/>
    </xf>
    <xf numFmtId="0" fontId="1" fillId="17" borderId="0" xfId="0" applyFont="1" applyFill="1" applyAlignment="1">
      <alignment horizontal="center" vertical="center" wrapText="1"/>
    </xf>
    <xf numFmtId="0" fontId="22" fillId="18" borderId="16" xfId="0" applyFont="1" applyFill="1" applyBorder="1" applyAlignment="1">
      <alignment horizontal="center" vertical="center" wrapText="1" readingOrder="1"/>
    </xf>
    <xf numFmtId="0" fontId="22" fillId="18" borderId="17" xfId="0" applyFont="1" applyFill="1" applyBorder="1" applyAlignment="1">
      <alignment horizontal="center" vertical="center" wrapText="1" readingOrder="1"/>
    </xf>
    <xf numFmtId="0" fontId="22" fillId="19" borderId="18" xfId="0" applyFont="1" applyFill="1" applyBorder="1" applyAlignment="1">
      <alignment horizontal="center" wrapText="1" readingOrder="1"/>
    </xf>
    <xf numFmtId="0" fontId="22" fillId="19" borderId="19" xfId="0" applyFont="1" applyFill="1" applyBorder="1" applyAlignment="1">
      <alignment horizontal="center" wrapText="1" readingOrder="1"/>
    </xf>
    <xf numFmtId="0" fontId="21" fillId="20" borderId="19" xfId="0" applyFont="1" applyFill="1" applyBorder="1" applyAlignment="1">
      <alignment horizontal="center" vertical="center" shrinkToFit="1" readingOrder="1"/>
    </xf>
    <xf numFmtId="0" fontId="22" fillId="20" borderId="19" xfId="0" applyFont="1" applyFill="1" applyBorder="1" applyAlignment="1">
      <alignment horizontal="center" vertical="center" shrinkToFit="1" readingOrder="1"/>
    </xf>
    <xf numFmtId="0" fontId="22" fillId="20" borderId="20" xfId="0" applyFont="1" applyFill="1" applyBorder="1" applyAlignment="1">
      <alignment horizontal="center" vertical="center" shrinkToFit="1" readingOrder="1"/>
    </xf>
    <xf numFmtId="0" fontId="21" fillId="0" borderId="14" xfId="0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center" vertical="center" wrapText="1" readingOrder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3" fontId="9" fillId="2" borderId="7" xfId="1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2" xfId="3"/>
    <cellStyle name="ปกติ_Sheet1" xfId="2"/>
  </cellStyles>
  <dxfs count="0"/>
  <tableStyles count="0" defaultTableStyle="TableStyleMedium2" defaultPivotStyle="PivotStyleLight16"/>
  <colors>
    <mruColors>
      <color rgb="FFFF99FF"/>
      <color rgb="FF0000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จังหวัด!$B$2</c:f>
              <c:strCache>
                <c:ptCount val="1"/>
                <c:pt idx="0">
                  <c:v>ปี57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จังหวัด!$B$3:$B$14</c:f>
              <c:numCache>
                <c:formatCode>#,##0.00</c:formatCode>
                <c:ptCount val="12"/>
                <c:pt idx="0">
                  <c:v>5399.1488999999992</c:v>
                </c:pt>
                <c:pt idx="1">
                  <c:v>5367.3737000000019</c:v>
                </c:pt>
                <c:pt idx="2">
                  <c:v>5441.3059999999987</c:v>
                </c:pt>
                <c:pt idx="3">
                  <c:v>5898.9222</c:v>
                </c:pt>
                <c:pt idx="4">
                  <c:v>5586.6936999999998</c:v>
                </c:pt>
                <c:pt idx="5">
                  <c:v>5845.9207000000006</c:v>
                </c:pt>
                <c:pt idx="6">
                  <c:v>5184.2277000000013</c:v>
                </c:pt>
                <c:pt idx="7">
                  <c:v>5168.0640000000012</c:v>
                </c:pt>
                <c:pt idx="8">
                  <c:v>4838.0812999999989</c:v>
                </c:pt>
                <c:pt idx="9">
                  <c:v>5146.3689999999997</c:v>
                </c:pt>
                <c:pt idx="10">
                  <c:v>5267.695999999999</c:v>
                </c:pt>
                <c:pt idx="11">
                  <c:v>5018.0361999999996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จังหวัด!$C$2</c:f>
              <c:strCache>
                <c:ptCount val="1"/>
                <c:pt idx="0">
                  <c:v>ปี58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จังหวัด!$C$3:$C$14</c:f>
              <c:numCache>
                <c:formatCode>#,##0.00</c:formatCode>
                <c:ptCount val="12"/>
                <c:pt idx="0">
                  <c:v>5198.8750000000009</c:v>
                </c:pt>
                <c:pt idx="1">
                  <c:v>4942.2081999999991</c:v>
                </c:pt>
                <c:pt idx="2">
                  <c:v>5620.0485000000008</c:v>
                </c:pt>
                <c:pt idx="3">
                  <c:v>4589.8590999999997</c:v>
                </c:pt>
                <c:pt idx="4">
                  <c:v>5243.433399999999</c:v>
                </c:pt>
                <c:pt idx="5">
                  <c:v>5507.1495000000014</c:v>
                </c:pt>
                <c:pt idx="6">
                  <c:v>4724.3459000000003</c:v>
                </c:pt>
                <c:pt idx="7">
                  <c:v>5201.5508999999984</c:v>
                </c:pt>
                <c:pt idx="8">
                  <c:v>5210.0189999999993</c:v>
                </c:pt>
                <c:pt idx="9">
                  <c:v>5036.779700000001</c:v>
                </c:pt>
                <c:pt idx="10">
                  <c:v>5263.5696999999982</c:v>
                </c:pt>
                <c:pt idx="11">
                  <c:v>5497.5760000000009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จังหวัด!$D$2</c:f>
              <c:strCache>
                <c:ptCount val="1"/>
                <c:pt idx="0">
                  <c:v>ปี59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จังหวัด!$D$3:$D$14</c:f>
              <c:numCache>
                <c:formatCode>#,##0.00</c:formatCode>
                <c:ptCount val="12"/>
                <c:pt idx="0">
                  <c:v>5783.8057999999992</c:v>
                </c:pt>
                <c:pt idx="1">
                  <c:v>5557.9551000000001</c:v>
                </c:pt>
                <c:pt idx="2">
                  <c:v>5485.7005000000008</c:v>
                </c:pt>
                <c:pt idx="3">
                  <c:v>5088.7895999999992</c:v>
                </c:pt>
                <c:pt idx="4">
                  <c:v>5095.1204000000007</c:v>
                </c:pt>
                <c:pt idx="5">
                  <c:v>5260.2709000000004</c:v>
                </c:pt>
                <c:pt idx="6">
                  <c:v>5173.1332999999995</c:v>
                </c:pt>
                <c:pt idx="7">
                  <c:v>4814.5351000000001</c:v>
                </c:pt>
                <c:pt idx="8">
                  <c:v>4811.8332999999984</c:v>
                </c:pt>
                <c:pt idx="9">
                  <c:v>5282.5459000000001</c:v>
                </c:pt>
                <c:pt idx="10">
                  <c:v>5586.9362000000001</c:v>
                </c:pt>
                <c:pt idx="11">
                  <c:v>5722.5073999999995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จังหวัด!$E$2</c:f>
              <c:strCache>
                <c:ptCount val="1"/>
                <c:pt idx="0">
                  <c:v>ปี60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จังหวัด!$E$3:$E$14</c:f>
              <c:numCache>
                <c:formatCode>#,##0.00</c:formatCode>
                <c:ptCount val="12"/>
                <c:pt idx="0">
                  <c:v>5936.9042999999992</c:v>
                </c:pt>
                <c:pt idx="1">
                  <c:v>5654.6131000000005</c:v>
                </c:pt>
                <c:pt idx="2">
                  <c:v>5558.3918999999996</c:v>
                </c:pt>
                <c:pt idx="3">
                  <c:v>5381.3106999999991</c:v>
                </c:pt>
                <c:pt idx="4">
                  <c:v>5105.5124999999998</c:v>
                </c:pt>
                <c:pt idx="5">
                  <c:v>5861.3870000000006</c:v>
                </c:pt>
                <c:pt idx="6">
                  <c:v>5218.9839999999995</c:v>
                </c:pt>
                <c:pt idx="7">
                  <c:v>5381.1482999999998</c:v>
                </c:pt>
                <c:pt idx="8">
                  <c:v>5591.5331999999989</c:v>
                </c:pt>
                <c:pt idx="9">
                  <c:v>6026.5346000000009</c:v>
                </c:pt>
                <c:pt idx="10">
                  <c:v>6138.2568000000001</c:v>
                </c:pt>
                <c:pt idx="11">
                  <c:v>5376.982399999999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27456"/>
        <c:axId val="86628992"/>
      </c:lineChart>
      <c:catAx>
        <c:axId val="86627456"/>
        <c:scaling>
          <c:orientation val="minMax"/>
        </c:scaling>
        <c:delete val="0"/>
        <c:axPos val="b"/>
        <c:majorTickMark val="out"/>
        <c:minorTickMark val="none"/>
        <c:tickLblPos val="nextTo"/>
        <c:crossAx val="86628992"/>
        <c:crosses val="autoZero"/>
        <c:auto val="1"/>
        <c:lblAlgn val="ctr"/>
        <c:lblOffset val="100"/>
        <c:noMultiLvlLbl val="0"/>
      </c:catAx>
      <c:valAx>
        <c:axId val="8662899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662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4</xdr:row>
      <xdr:rowOff>214312</xdr:rowOff>
    </xdr:from>
    <xdr:to>
      <xdr:col>12</xdr:col>
      <xdr:colOff>57150</xdr:colOff>
      <xdr:row>14</xdr:row>
      <xdr:rowOff>14287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304800</xdr:colOff>
      <xdr:row>2</xdr:row>
      <xdr:rowOff>47625</xdr:rowOff>
    </xdr:from>
    <xdr:to>
      <xdr:col>27</xdr:col>
      <xdr:colOff>37448</xdr:colOff>
      <xdr:row>4</xdr:row>
      <xdr:rowOff>247554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5575" y="581025"/>
          <a:ext cx="521904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" workbookViewId="0">
      <selection activeCell="E10" sqref="E10"/>
    </sheetView>
  </sheetViews>
  <sheetFormatPr defaultRowHeight="14.25" x14ac:dyDescent="0.2"/>
  <cols>
    <col min="1" max="1" width="4.75" style="89" customWidth="1"/>
    <col min="2" max="2" width="13" style="89" customWidth="1"/>
    <col min="3" max="3" width="6.625" style="89" bestFit="1" customWidth="1"/>
    <col min="4" max="4" width="29.25" style="89" customWidth="1"/>
    <col min="5" max="5" width="14.5" style="89" bestFit="1" customWidth="1"/>
    <col min="6" max="6" width="37" style="89" bestFit="1" customWidth="1"/>
    <col min="7" max="16384" width="9" style="87"/>
  </cols>
  <sheetData>
    <row r="1" spans="1:6" ht="25.5" x14ac:dyDescent="0.2">
      <c r="A1" s="86" t="s">
        <v>87</v>
      </c>
      <c r="B1" s="86" t="s">
        <v>88</v>
      </c>
      <c r="C1" s="86" t="s">
        <v>89</v>
      </c>
      <c r="D1" s="86" t="s">
        <v>90</v>
      </c>
      <c r="E1" s="86" t="s">
        <v>91</v>
      </c>
      <c r="F1" s="86" t="s">
        <v>92</v>
      </c>
    </row>
    <row r="2" spans="1:6" ht="17.25" customHeight="1" x14ac:dyDescent="0.2">
      <c r="A2" s="88" t="s">
        <v>93</v>
      </c>
      <c r="B2" s="88" t="s">
        <v>78</v>
      </c>
      <c r="C2" s="88" t="s">
        <v>94</v>
      </c>
      <c r="D2" s="88" t="s">
        <v>95</v>
      </c>
      <c r="E2" s="88" t="s">
        <v>96</v>
      </c>
      <c r="F2" s="88" t="s">
        <v>97</v>
      </c>
    </row>
    <row r="3" spans="1:6" x14ac:dyDescent="0.2">
      <c r="A3" s="88" t="s">
        <v>93</v>
      </c>
      <c r="B3" s="88" t="s">
        <v>78</v>
      </c>
      <c r="C3" s="88" t="s">
        <v>98</v>
      </c>
      <c r="D3" s="88" t="s">
        <v>99</v>
      </c>
      <c r="E3" s="88" t="s">
        <v>96</v>
      </c>
      <c r="F3" s="88" t="s">
        <v>100</v>
      </c>
    </row>
    <row r="4" spans="1:6" x14ac:dyDescent="0.2">
      <c r="A4" s="88" t="s">
        <v>93</v>
      </c>
      <c r="B4" s="88" t="s">
        <v>78</v>
      </c>
      <c r="C4" s="88" t="s">
        <v>101</v>
      </c>
      <c r="D4" s="88" t="s">
        <v>102</v>
      </c>
      <c r="E4" s="88" t="s">
        <v>96</v>
      </c>
      <c r="F4" s="88" t="s">
        <v>100</v>
      </c>
    </row>
    <row r="5" spans="1:6" x14ac:dyDescent="0.2">
      <c r="A5" s="88" t="s">
        <v>93</v>
      </c>
      <c r="B5" s="88" t="s">
        <v>78</v>
      </c>
      <c r="C5" s="88" t="s">
        <v>103</v>
      </c>
      <c r="D5" s="88" t="s">
        <v>104</v>
      </c>
      <c r="E5" s="88" t="s">
        <v>96</v>
      </c>
      <c r="F5" s="88" t="s">
        <v>100</v>
      </c>
    </row>
    <row r="6" spans="1:6" x14ac:dyDescent="0.2">
      <c r="A6" s="88" t="s">
        <v>93</v>
      </c>
      <c r="B6" s="88" t="s">
        <v>78</v>
      </c>
      <c r="C6" s="88" t="s">
        <v>105</v>
      </c>
      <c r="D6" s="88" t="s">
        <v>106</v>
      </c>
      <c r="E6" s="88" t="s">
        <v>96</v>
      </c>
      <c r="F6" s="88" t="s">
        <v>100</v>
      </c>
    </row>
    <row r="7" spans="1:6" x14ac:dyDescent="0.2">
      <c r="A7" s="88" t="s">
        <v>93</v>
      </c>
      <c r="B7" s="88" t="s">
        <v>78</v>
      </c>
      <c r="C7" s="88" t="s">
        <v>107</v>
      </c>
      <c r="D7" s="88" t="s">
        <v>108</v>
      </c>
      <c r="E7" s="88" t="s">
        <v>96</v>
      </c>
      <c r="F7" s="88" t="s">
        <v>100</v>
      </c>
    </row>
    <row r="8" spans="1:6" x14ac:dyDescent="0.2">
      <c r="A8" s="88" t="s">
        <v>93</v>
      </c>
      <c r="B8" s="88" t="s">
        <v>78</v>
      </c>
      <c r="C8" s="88" t="s">
        <v>109</v>
      </c>
      <c r="D8" s="88" t="s">
        <v>110</v>
      </c>
      <c r="E8" s="88" t="s">
        <v>111</v>
      </c>
      <c r="F8" s="88" t="s">
        <v>112</v>
      </c>
    </row>
    <row r="9" spans="1:6" x14ac:dyDescent="0.2">
      <c r="A9" s="88" t="s">
        <v>93</v>
      </c>
      <c r="B9" s="88" t="s">
        <v>78</v>
      </c>
      <c r="C9" s="88" t="s">
        <v>113</v>
      </c>
      <c r="D9" s="88" t="s">
        <v>114</v>
      </c>
      <c r="E9" s="88" t="s">
        <v>111</v>
      </c>
      <c r="F9" s="88" t="s">
        <v>112</v>
      </c>
    </row>
    <row r="10" spans="1:6" ht="25.5" x14ac:dyDescent="0.2">
      <c r="A10" s="88" t="s">
        <v>93</v>
      </c>
      <c r="B10" s="88" t="s">
        <v>78</v>
      </c>
      <c r="C10" s="88" t="s">
        <v>115</v>
      </c>
      <c r="D10" s="88" t="s">
        <v>116</v>
      </c>
      <c r="E10" s="88" t="s">
        <v>111</v>
      </c>
      <c r="F10" s="88" t="s">
        <v>112</v>
      </c>
    </row>
    <row r="11" spans="1:6" x14ac:dyDescent="0.2">
      <c r="A11" s="88" t="s">
        <v>93</v>
      </c>
      <c r="B11" s="88" t="s">
        <v>78</v>
      </c>
      <c r="C11" s="88" t="s">
        <v>117</v>
      </c>
      <c r="D11" s="88" t="s">
        <v>118</v>
      </c>
      <c r="E11" s="88" t="s">
        <v>111</v>
      </c>
      <c r="F11" s="88" t="s">
        <v>119</v>
      </c>
    </row>
    <row r="12" spans="1:6" ht="25.5" x14ac:dyDescent="0.2">
      <c r="A12" s="88" t="s">
        <v>93</v>
      </c>
      <c r="B12" s="88" t="s">
        <v>78</v>
      </c>
      <c r="C12" s="88" t="s">
        <v>120</v>
      </c>
      <c r="D12" s="88" t="s">
        <v>121</v>
      </c>
      <c r="E12" s="88" t="s">
        <v>122</v>
      </c>
      <c r="F12" s="88" t="s">
        <v>123</v>
      </c>
    </row>
    <row r="13" spans="1:6" x14ac:dyDescent="0.2">
      <c r="A13" s="88" t="s">
        <v>93</v>
      </c>
      <c r="B13" s="88" t="s">
        <v>78</v>
      </c>
      <c r="C13" s="88" t="s">
        <v>124</v>
      </c>
      <c r="D13" s="88" t="s">
        <v>125</v>
      </c>
      <c r="E13" s="88" t="s">
        <v>96</v>
      </c>
      <c r="F13" s="88" t="s">
        <v>100</v>
      </c>
    </row>
    <row r="14" spans="1:6" x14ac:dyDescent="0.2">
      <c r="A14" s="88" t="s">
        <v>126</v>
      </c>
      <c r="B14" s="88" t="s">
        <v>79</v>
      </c>
      <c r="C14" s="88" t="s">
        <v>127</v>
      </c>
      <c r="D14" s="88" t="s">
        <v>128</v>
      </c>
      <c r="E14" s="88" t="s">
        <v>96</v>
      </c>
      <c r="F14" s="88" t="s">
        <v>97</v>
      </c>
    </row>
    <row r="15" spans="1:6" x14ac:dyDescent="0.2">
      <c r="A15" s="88" t="s">
        <v>126</v>
      </c>
      <c r="B15" s="88" t="s">
        <v>79</v>
      </c>
      <c r="C15" s="88" t="s">
        <v>129</v>
      </c>
      <c r="D15" s="88" t="s">
        <v>130</v>
      </c>
      <c r="E15" s="88" t="s">
        <v>96</v>
      </c>
      <c r="F15" s="88" t="s">
        <v>100</v>
      </c>
    </row>
    <row r="16" spans="1:6" x14ac:dyDescent="0.2">
      <c r="A16" s="88" t="s">
        <v>126</v>
      </c>
      <c r="B16" s="88" t="s">
        <v>79</v>
      </c>
      <c r="C16" s="88" t="s">
        <v>131</v>
      </c>
      <c r="D16" s="88" t="s">
        <v>132</v>
      </c>
      <c r="E16" s="88" t="s">
        <v>96</v>
      </c>
      <c r="F16" s="88" t="s">
        <v>100</v>
      </c>
    </row>
    <row r="17" spans="1:6" x14ac:dyDescent="0.2">
      <c r="A17" s="88" t="s">
        <v>126</v>
      </c>
      <c r="B17" s="88" t="s">
        <v>79</v>
      </c>
      <c r="C17" s="88" t="s">
        <v>133</v>
      </c>
      <c r="D17" s="88" t="s">
        <v>134</v>
      </c>
      <c r="E17" s="88" t="s">
        <v>96</v>
      </c>
      <c r="F17" s="88" t="s">
        <v>100</v>
      </c>
    </row>
    <row r="18" spans="1:6" x14ac:dyDescent="0.2">
      <c r="A18" s="88" t="s">
        <v>126</v>
      </c>
      <c r="B18" s="88" t="s">
        <v>79</v>
      </c>
      <c r="C18" s="88" t="s">
        <v>135</v>
      </c>
      <c r="D18" s="88" t="s">
        <v>136</v>
      </c>
      <c r="E18" s="88" t="s">
        <v>96</v>
      </c>
      <c r="F18" s="88" t="s">
        <v>100</v>
      </c>
    </row>
    <row r="19" spans="1:6" x14ac:dyDescent="0.2">
      <c r="A19" s="88" t="s">
        <v>126</v>
      </c>
      <c r="B19" s="88" t="s">
        <v>79</v>
      </c>
      <c r="C19" s="88" t="s">
        <v>137</v>
      </c>
      <c r="D19" s="88" t="s">
        <v>138</v>
      </c>
      <c r="E19" s="88" t="s">
        <v>96</v>
      </c>
      <c r="F19" s="88" t="s">
        <v>100</v>
      </c>
    </row>
    <row r="20" spans="1:6" x14ac:dyDescent="0.2">
      <c r="A20" s="88" t="s">
        <v>126</v>
      </c>
      <c r="B20" s="88" t="s">
        <v>79</v>
      </c>
      <c r="C20" s="88" t="s">
        <v>139</v>
      </c>
      <c r="D20" s="88" t="s">
        <v>140</v>
      </c>
      <c r="E20" s="88" t="s">
        <v>96</v>
      </c>
      <c r="F20" s="88" t="s">
        <v>100</v>
      </c>
    </row>
    <row r="21" spans="1:6" x14ac:dyDescent="0.2">
      <c r="A21" s="88" t="s">
        <v>126</v>
      </c>
      <c r="B21" s="88" t="s">
        <v>79</v>
      </c>
      <c r="C21" s="88" t="s">
        <v>141</v>
      </c>
      <c r="D21" s="88" t="s">
        <v>142</v>
      </c>
      <c r="E21" s="88" t="s">
        <v>96</v>
      </c>
      <c r="F21" s="88" t="s">
        <v>100</v>
      </c>
    </row>
    <row r="22" spans="1:6" x14ac:dyDescent="0.2">
      <c r="A22" s="88" t="s">
        <v>126</v>
      </c>
      <c r="B22" s="88" t="s">
        <v>79</v>
      </c>
      <c r="C22" s="88" t="s">
        <v>143</v>
      </c>
      <c r="D22" s="88" t="s">
        <v>144</v>
      </c>
      <c r="E22" s="88" t="s">
        <v>145</v>
      </c>
      <c r="F22" s="88" t="s">
        <v>146</v>
      </c>
    </row>
    <row r="23" spans="1:6" x14ac:dyDescent="0.2">
      <c r="A23" s="88" t="s">
        <v>126</v>
      </c>
      <c r="B23" s="88" t="s">
        <v>79</v>
      </c>
      <c r="C23" s="88" t="s">
        <v>147</v>
      </c>
      <c r="D23" s="88" t="s">
        <v>148</v>
      </c>
      <c r="E23" s="88" t="s">
        <v>111</v>
      </c>
      <c r="F23" s="88" t="s">
        <v>119</v>
      </c>
    </row>
    <row r="24" spans="1:6" x14ac:dyDescent="0.2">
      <c r="A24" s="88" t="s">
        <v>126</v>
      </c>
      <c r="B24" s="88" t="s">
        <v>79</v>
      </c>
      <c r="C24" s="88" t="s">
        <v>149</v>
      </c>
      <c r="D24" s="88" t="s">
        <v>150</v>
      </c>
      <c r="E24" s="88" t="s">
        <v>122</v>
      </c>
      <c r="F24" s="88" t="s">
        <v>123</v>
      </c>
    </row>
    <row r="25" spans="1:6" x14ac:dyDescent="0.2">
      <c r="A25" s="88" t="s">
        <v>126</v>
      </c>
      <c r="B25" s="88" t="s">
        <v>79</v>
      </c>
      <c r="C25" s="88" t="s">
        <v>151</v>
      </c>
      <c r="D25" s="88" t="s">
        <v>152</v>
      </c>
      <c r="E25" s="88" t="s">
        <v>145</v>
      </c>
      <c r="F25" s="88" t="s">
        <v>146</v>
      </c>
    </row>
    <row r="26" spans="1:6" x14ac:dyDescent="0.2">
      <c r="A26" s="88" t="s">
        <v>126</v>
      </c>
      <c r="B26" s="88" t="s">
        <v>79</v>
      </c>
      <c r="C26" s="88" t="s">
        <v>153</v>
      </c>
      <c r="D26" s="88" t="s">
        <v>154</v>
      </c>
      <c r="E26" s="88" t="s">
        <v>111</v>
      </c>
      <c r="F26" s="88" t="s">
        <v>112</v>
      </c>
    </row>
    <row r="27" spans="1:6" x14ac:dyDescent="0.2">
      <c r="A27" s="88" t="s">
        <v>155</v>
      </c>
      <c r="B27" s="88" t="s">
        <v>36</v>
      </c>
      <c r="C27" s="88" t="s">
        <v>156</v>
      </c>
      <c r="D27" s="88" t="s">
        <v>157</v>
      </c>
      <c r="E27" s="88" t="s">
        <v>96</v>
      </c>
      <c r="F27" s="88" t="s">
        <v>158</v>
      </c>
    </row>
    <row r="28" spans="1:6" x14ac:dyDescent="0.2">
      <c r="A28" s="88" t="s">
        <v>155</v>
      </c>
      <c r="B28" s="88" t="s">
        <v>36</v>
      </c>
      <c r="C28" s="88" t="s">
        <v>159</v>
      </c>
      <c r="D28" s="88" t="s">
        <v>160</v>
      </c>
      <c r="E28" s="88" t="s">
        <v>96</v>
      </c>
      <c r="F28" s="88" t="s">
        <v>97</v>
      </c>
    </row>
    <row r="29" spans="1:6" x14ac:dyDescent="0.2">
      <c r="A29" s="88" t="s">
        <v>155</v>
      </c>
      <c r="B29" s="88" t="s">
        <v>36</v>
      </c>
      <c r="C29" s="88" t="s">
        <v>161</v>
      </c>
      <c r="D29" s="88" t="s">
        <v>162</v>
      </c>
      <c r="E29" s="88" t="s">
        <v>96</v>
      </c>
      <c r="F29" s="88" t="s">
        <v>100</v>
      </c>
    </row>
    <row r="30" spans="1:6" ht="25.5" x14ac:dyDescent="0.2">
      <c r="A30" s="88" t="s">
        <v>155</v>
      </c>
      <c r="B30" s="88" t="s">
        <v>36</v>
      </c>
      <c r="C30" s="88" t="s">
        <v>163</v>
      </c>
      <c r="D30" s="88" t="s">
        <v>164</v>
      </c>
      <c r="E30" s="88" t="s">
        <v>96</v>
      </c>
      <c r="F30" s="88" t="s">
        <v>100</v>
      </c>
    </row>
    <row r="31" spans="1:6" ht="25.5" x14ac:dyDescent="0.2">
      <c r="A31" s="88" t="s">
        <v>155</v>
      </c>
      <c r="B31" s="88" t="s">
        <v>36</v>
      </c>
      <c r="C31" s="88" t="s">
        <v>165</v>
      </c>
      <c r="D31" s="88" t="s">
        <v>166</v>
      </c>
      <c r="E31" s="88" t="s">
        <v>96</v>
      </c>
      <c r="F31" s="88" t="s">
        <v>100</v>
      </c>
    </row>
    <row r="32" spans="1:6" ht="25.5" x14ac:dyDescent="0.2">
      <c r="A32" s="88" t="s">
        <v>155</v>
      </c>
      <c r="B32" s="88" t="s">
        <v>36</v>
      </c>
      <c r="C32" s="88" t="s">
        <v>167</v>
      </c>
      <c r="D32" s="88" t="s">
        <v>168</v>
      </c>
      <c r="E32" s="88" t="s">
        <v>96</v>
      </c>
      <c r="F32" s="88" t="s">
        <v>100</v>
      </c>
    </row>
    <row r="33" spans="1:6" ht="25.5" x14ac:dyDescent="0.2">
      <c r="A33" s="88" t="s">
        <v>155</v>
      </c>
      <c r="B33" s="88" t="s">
        <v>36</v>
      </c>
      <c r="C33" s="88" t="s">
        <v>169</v>
      </c>
      <c r="D33" s="88" t="s">
        <v>170</v>
      </c>
      <c r="E33" s="88" t="s">
        <v>96</v>
      </c>
      <c r="F33" s="88" t="s">
        <v>100</v>
      </c>
    </row>
    <row r="34" spans="1:6" ht="25.5" x14ac:dyDescent="0.2">
      <c r="A34" s="88" t="s">
        <v>155</v>
      </c>
      <c r="B34" s="88" t="s">
        <v>36</v>
      </c>
      <c r="C34" s="88" t="s">
        <v>171</v>
      </c>
      <c r="D34" s="88" t="s">
        <v>172</v>
      </c>
      <c r="E34" s="88" t="s">
        <v>96</v>
      </c>
      <c r="F34" s="88" t="s">
        <v>100</v>
      </c>
    </row>
    <row r="35" spans="1:6" ht="25.5" x14ac:dyDescent="0.2">
      <c r="A35" s="88" t="s">
        <v>155</v>
      </c>
      <c r="B35" s="88" t="s">
        <v>36</v>
      </c>
      <c r="C35" s="88" t="s">
        <v>173</v>
      </c>
      <c r="D35" s="88" t="s">
        <v>174</v>
      </c>
      <c r="E35" s="88" t="s">
        <v>96</v>
      </c>
      <c r="F35" s="88" t="s">
        <v>100</v>
      </c>
    </row>
    <row r="36" spans="1:6" ht="25.5" x14ac:dyDescent="0.2">
      <c r="A36" s="88" t="s">
        <v>155</v>
      </c>
      <c r="B36" s="88" t="s">
        <v>36</v>
      </c>
      <c r="C36" s="88" t="s">
        <v>175</v>
      </c>
      <c r="D36" s="88" t="s">
        <v>176</v>
      </c>
      <c r="E36" s="88" t="s">
        <v>96</v>
      </c>
      <c r="F36" s="88" t="s">
        <v>100</v>
      </c>
    </row>
    <row r="37" spans="1:6" ht="25.5" x14ac:dyDescent="0.2">
      <c r="A37" s="88" t="s">
        <v>155</v>
      </c>
      <c r="B37" s="88" t="s">
        <v>36</v>
      </c>
      <c r="C37" s="88" t="s">
        <v>177</v>
      </c>
      <c r="D37" s="88" t="s">
        <v>178</v>
      </c>
      <c r="E37" s="88" t="s">
        <v>96</v>
      </c>
      <c r="F37" s="88" t="s">
        <v>100</v>
      </c>
    </row>
    <row r="38" spans="1:6" ht="25.5" x14ac:dyDescent="0.2">
      <c r="A38" s="88" t="s">
        <v>155</v>
      </c>
      <c r="B38" s="88" t="s">
        <v>36</v>
      </c>
      <c r="C38" s="88" t="s">
        <v>179</v>
      </c>
      <c r="D38" s="88" t="s">
        <v>180</v>
      </c>
      <c r="E38" s="88" t="s">
        <v>96</v>
      </c>
      <c r="F38" s="88" t="s">
        <v>100</v>
      </c>
    </row>
    <row r="39" spans="1:6" ht="25.5" x14ac:dyDescent="0.2">
      <c r="A39" s="88" t="s">
        <v>155</v>
      </c>
      <c r="B39" s="88" t="s">
        <v>36</v>
      </c>
      <c r="C39" s="88" t="s">
        <v>181</v>
      </c>
      <c r="D39" s="88" t="s">
        <v>182</v>
      </c>
      <c r="E39" s="88" t="s">
        <v>96</v>
      </c>
      <c r="F39" s="88" t="s">
        <v>100</v>
      </c>
    </row>
    <row r="40" spans="1:6" ht="25.5" x14ac:dyDescent="0.2">
      <c r="A40" s="88" t="s">
        <v>155</v>
      </c>
      <c r="B40" s="88" t="s">
        <v>36</v>
      </c>
      <c r="C40" s="88" t="s">
        <v>183</v>
      </c>
      <c r="D40" s="88" t="s">
        <v>184</v>
      </c>
      <c r="E40" s="88" t="s">
        <v>96</v>
      </c>
      <c r="F40" s="88" t="s">
        <v>100</v>
      </c>
    </row>
    <row r="41" spans="1:6" ht="25.5" x14ac:dyDescent="0.2">
      <c r="A41" s="88" t="s">
        <v>155</v>
      </c>
      <c r="B41" s="88" t="s">
        <v>36</v>
      </c>
      <c r="C41" s="88" t="s">
        <v>185</v>
      </c>
      <c r="D41" s="88" t="s">
        <v>186</v>
      </c>
      <c r="E41" s="88" t="s">
        <v>96</v>
      </c>
      <c r="F41" s="88" t="s">
        <v>100</v>
      </c>
    </row>
    <row r="42" spans="1:6" ht="25.5" x14ac:dyDescent="0.2">
      <c r="A42" s="88" t="s">
        <v>155</v>
      </c>
      <c r="B42" s="88" t="s">
        <v>36</v>
      </c>
      <c r="C42" s="88" t="s">
        <v>187</v>
      </c>
      <c r="D42" s="88" t="s">
        <v>188</v>
      </c>
      <c r="E42" s="88" t="s">
        <v>96</v>
      </c>
      <c r="F42" s="88" t="s">
        <v>100</v>
      </c>
    </row>
    <row r="43" spans="1:6" x14ac:dyDescent="0.2">
      <c r="A43" s="88" t="s">
        <v>155</v>
      </c>
      <c r="B43" s="88" t="s">
        <v>36</v>
      </c>
      <c r="C43" s="88" t="s">
        <v>189</v>
      </c>
      <c r="D43" s="88" t="s">
        <v>190</v>
      </c>
      <c r="E43" s="88" t="s">
        <v>145</v>
      </c>
      <c r="F43" s="88" t="s">
        <v>146</v>
      </c>
    </row>
    <row r="44" spans="1:6" x14ac:dyDescent="0.2">
      <c r="A44" s="88" t="s">
        <v>155</v>
      </c>
      <c r="B44" s="88" t="s">
        <v>36</v>
      </c>
      <c r="C44" s="88" t="s">
        <v>191</v>
      </c>
      <c r="D44" s="88" t="s">
        <v>192</v>
      </c>
      <c r="E44" s="88" t="s">
        <v>145</v>
      </c>
      <c r="F44" s="88" t="s">
        <v>146</v>
      </c>
    </row>
    <row r="45" spans="1:6" x14ac:dyDescent="0.2">
      <c r="A45" s="88" t="s">
        <v>193</v>
      </c>
      <c r="B45" s="88" t="s">
        <v>80</v>
      </c>
      <c r="C45" s="88" t="s">
        <v>194</v>
      </c>
      <c r="D45" s="88" t="s">
        <v>195</v>
      </c>
      <c r="E45" s="88" t="s">
        <v>96</v>
      </c>
      <c r="F45" s="88" t="s">
        <v>97</v>
      </c>
    </row>
    <row r="46" spans="1:6" ht="25.5" x14ac:dyDescent="0.2">
      <c r="A46" s="88" t="s">
        <v>193</v>
      </c>
      <c r="B46" s="88" t="s">
        <v>80</v>
      </c>
      <c r="C46" s="88" t="s">
        <v>196</v>
      </c>
      <c r="D46" s="88" t="s">
        <v>197</v>
      </c>
      <c r="E46" s="88" t="s">
        <v>96</v>
      </c>
      <c r="F46" s="88" t="s">
        <v>100</v>
      </c>
    </row>
    <row r="47" spans="1:6" ht="25.5" x14ac:dyDescent="0.2">
      <c r="A47" s="88" t="s">
        <v>193</v>
      </c>
      <c r="B47" s="88" t="s">
        <v>80</v>
      </c>
      <c r="C47" s="88" t="s">
        <v>198</v>
      </c>
      <c r="D47" s="88" t="s">
        <v>199</v>
      </c>
      <c r="E47" s="88" t="s">
        <v>96</v>
      </c>
      <c r="F47" s="88" t="s">
        <v>100</v>
      </c>
    </row>
    <row r="48" spans="1:6" ht="25.5" x14ac:dyDescent="0.2">
      <c r="A48" s="88" t="s">
        <v>193</v>
      </c>
      <c r="B48" s="88" t="s">
        <v>80</v>
      </c>
      <c r="C48" s="88" t="s">
        <v>200</v>
      </c>
      <c r="D48" s="88" t="s">
        <v>201</v>
      </c>
      <c r="E48" s="88" t="s">
        <v>96</v>
      </c>
      <c r="F48" s="88" t="s">
        <v>100</v>
      </c>
    </row>
    <row r="49" spans="1:6" ht="25.5" x14ac:dyDescent="0.2">
      <c r="A49" s="88" t="s">
        <v>193</v>
      </c>
      <c r="B49" s="88" t="s">
        <v>80</v>
      </c>
      <c r="C49" s="88" t="s">
        <v>202</v>
      </c>
      <c r="D49" s="88" t="s">
        <v>203</v>
      </c>
      <c r="E49" s="88" t="s">
        <v>96</v>
      </c>
      <c r="F49" s="88" t="s">
        <v>100</v>
      </c>
    </row>
    <row r="50" spans="1:6" ht="25.5" x14ac:dyDescent="0.2">
      <c r="A50" s="88" t="s">
        <v>193</v>
      </c>
      <c r="B50" s="88" t="s">
        <v>80</v>
      </c>
      <c r="C50" s="88" t="s">
        <v>204</v>
      </c>
      <c r="D50" s="88" t="s">
        <v>205</v>
      </c>
      <c r="E50" s="88" t="s">
        <v>96</v>
      </c>
      <c r="F50" s="88" t="s">
        <v>100</v>
      </c>
    </row>
    <row r="51" spans="1:6" ht="25.5" x14ac:dyDescent="0.2">
      <c r="A51" s="88" t="s">
        <v>193</v>
      </c>
      <c r="B51" s="88" t="s">
        <v>80</v>
      </c>
      <c r="C51" s="88" t="s">
        <v>206</v>
      </c>
      <c r="D51" s="88" t="s">
        <v>207</v>
      </c>
      <c r="E51" s="88" t="s">
        <v>96</v>
      </c>
      <c r="F51" s="88" t="s">
        <v>100</v>
      </c>
    </row>
    <row r="52" spans="1:6" x14ac:dyDescent="0.2">
      <c r="A52" s="88" t="s">
        <v>208</v>
      </c>
      <c r="B52" s="88" t="s">
        <v>81</v>
      </c>
      <c r="C52" s="88" t="s">
        <v>209</v>
      </c>
      <c r="D52" s="88" t="s">
        <v>210</v>
      </c>
      <c r="E52" s="88" t="s">
        <v>96</v>
      </c>
      <c r="F52" s="88" t="s">
        <v>97</v>
      </c>
    </row>
    <row r="53" spans="1:6" x14ac:dyDescent="0.2">
      <c r="A53" s="88" t="s">
        <v>208</v>
      </c>
      <c r="B53" s="88" t="s">
        <v>81</v>
      </c>
      <c r="C53" s="88" t="s">
        <v>211</v>
      </c>
      <c r="D53" s="88" t="s">
        <v>212</v>
      </c>
      <c r="E53" s="88" t="s">
        <v>96</v>
      </c>
      <c r="F53" s="88" t="s">
        <v>97</v>
      </c>
    </row>
    <row r="54" spans="1:6" ht="25.5" x14ac:dyDescent="0.2">
      <c r="A54" s="88" t="s">
        <v>208</v>
      </c>
      <c r="B54" s="88" t="s">
        <v>81</v>
      </c>
      <c r="C54" s="88" t="s">
        <v>213</v>
      </c>
      <c r="D54" s="88" t="s">
        <v>214</v>
      </c>
      <c r="E54" s="88" t="s">
        <v>96</v>
      </c>
      <c r="F54" s="88" t="s">
        <v>100</v>
      </c>
    </row>
    <row r="55" spans="1:6" ht="25.5" x14ac:dyDescent="0.2">
      <c r="A55" s="88" t="s">
        <v>208</v>
      </c>
      <c r="B55" s="88" t="s">
        <v>81</v>
      </c>
      <c r="C55" s="88" t="s">
        <v>215</v>
      </c>
      <c r="D55" s="88" t="s">
        <v>216</v>
      </c>
      <c r="E55" s="88" t="s">
        <v>96</v>
      </c>
      <c r="F55" s="88" t="s">
        <v>100</v>
      </c>
    </row>
    <row r="56" spans="1:6" ht="25.5" x14ac:dyDescent="0.2">
      <c r="A56" s="88" t="s">
        <v>208</v>
      </c>
      <c r="B56" s="88" t="s">
        <v>81</v>
      </c>
      <c r="C56" s="88" t="s">
        <v>217</v>
      </c>
      <c r="D56" s="88" t="s">
        <v>218</v>
      </c>
      <c r="E56" s="88" t="s">
        <v>96</v>
      </c>
      <c r="F56" s="88" t="s">
        <v>100</v>
      </c>
    </row>
    <row r="57" spans="1:6" ht="25.5" x14ac:dyDescent="0.2">
      <c r="A57" s="88" t="s">
        <v>208</v>
      </c>
      <c r="B57" s="88" t="s">
        <v>81</v>
      </c>
      <c r="C57" s="88" t="s">
        <v>219</v>
      </c>
      <c r="D57" s="88" t="s">
        <v>220</v>
      </c>
      <c r="E57" s="88" t="s">
        <v>96</v>
      </c>
      <c r="F57" s="88" t="s">
        <v>100</v>
      </c>
    </row>
    <row r="58" spans="1:6" ht="25.5" x14ac:dyDescent="0.2">
      <c r="A58" s="88" t="s">
        <v>208</v>
      </c>
      <c r="B58" s="88" t="s">
        <v>81</v>
      </c>
      <c r="C58" s="88" t="s">
        <v>221</v>
      </c>
      <c r="D58" s="88" t="s">
        <v>222</v>
      </c>
      <c r="E58" s="88" t="s">
        <v>96</v>
      </c>
      <c r="F58" s="88" t="s">
        <v>100</v>
      </c>
    </row>
    <row r="59" spans="1:6" ht="25.5" x14ac:dyDescent="0.2">
      <c r="A59" s="88" t="s">
        <v>208</v>
      </c>
      <c r="B59" s="88" t="s">
        <v>81</v>
      </c>
      <c r="C59" s="88" t="s">
        <v>223</v>
      </c>
      <c r="D59" s="88" t="s">
        <v>224</v>
      </c>
      <c r="E59" s="88" t="s">
        <v>96</v>
      </c>
      <c r="F59" s="88" t="s">
        <v>100</v>
      </c>
    </row>
    <row r="60" spans="1:6" ht="25.5" x14ac:dyDescent="0.2">
      <c r="A60" s="88" t="s">
        <v>208</v>
      </c>
      <c r="B60" s="88" t="s">
        <v>81</v>
      </c>
      <c r="C60" s="88" t="s">
        <v>225</v>
      </c>
      <c r="D60" s="88" t="s">
        <v>226</v>
      </c>
      <c r="E60" s="88" t="s">
        <v>96</v>
      </c>
      <c r="F60" s="88" t="s">
        <v>100</v>
      </c>
    </row>
    <row r="61" spans="1:6" ht="25.5" x14ac:dyDescent="0.2">
      <c r="A61" s="88" t="s">
        <v>208</v>
      </c>
      <c r="B61" s="88" t="s">
        <v>81</v>
      </c>
      <c r="C61" s="88" t="s">
        <v>227</v>
      </c>
      <c r="D61" s="88" t="s">
        <v>228</v>
      </c>
      <c r="E61" s="88" t="s">
        <v>96</v>
      </c>
      <c r="F61" s="88" t="s">
        <v>100</v>
      </c>
    </row>
    <row r="62" spans="1:6" ht="25.5" x14ac:dyDescent="0.2">
      <c r="A62" s="88" t="s">
        <v>208</v>
      </c>
      <c r="B62" s="88" t="s">
        <v>81</v>
      </c>
      <c r="C62" s="88" t="s">
        <v>229</v>
      </c>
      <c r="D62" s="88" t="s">
        <v>230</v>
      </c>
      <c r="E62" s="88" t="s">
        <v>96</v>
      </c>
      <c r="F62" s="88" t="s">
        <v>100</v>
      </c>
    </row>
    <row r="63" spans="1:6" x14ac:dyDescent="0.2">
      <c r="A63" s="88" t="s">
        <v>208</v>
      </c>
      <c r="B63" s="88" t="s">
        <v>81</v>
      </c>
      <c r="C63" s="88" t="s">
        <v>231</v>
      </c>
      <c r="D63" s="88" t="s">
        <v>232</v>
      </c>
      <c r="E63" s="88" t="s">
        <v>122</v>
      </c>
      <c r="F63" s="88" t="s">
        <v>233</v>
      </c>
    </row>
    <row r="64" spans="1:6" x14ac:dyDescent="0.2">
      <c r="A64" s="88" t="s">
        <v>208</v>
      </c>
      <c r="B64" s="88" t="s">
        <v>81</v>
      </c>
      <c r="C64" s="88" t="s">
        <v>234</v>
      </c>
      <c r="D64" s="88" t="s">
        <v>235</v>
      </c>
      <c r="E64" s="88" t="s">
        <v>111</v>
      </c>
      <c r="F64" s="88" t="s">
        <v>112</v>
      </c>
    </row>
    <row r="65" spans="1:6" x14ac:dyDescent="0.2">
      <c r="A65" s="88" t="s">
        <v>208</v>
      </c>
      <c r="B65" s="88" t="s">
        <v>81</v>
      </c>
      <c r="C65" s="88" t="s">
        <v>236</v>
      </c>
      <c r="D65" s="88" t="s">
        <v>237</v>
      </c>
      <c r="E65" s="88" t="s">
        <v>122</v>
      </c>
      <c r="F65" s="88" t="s">
        <v>233</v>
      </c>
    </row>
    <row r="66" spans="1:6" x14ac:dyDescent="0.2">
      <c r="A66" s="88" t="s">
        <v>238</v>
      </c>
      <c r="B66" s="106" t="s">
        <v>82</v>
      </c>
      <c r="C66" s="88" t="s">
        <v>239</v>
      </c>
      <c r="D66" s="106" t="s">
        <v>240</v>
      </c>
      <c r="E66" s="88" t="s">
        <v>96</v>
      </c>
      <c r="F66" s="88" t="s">
        <v>97</v>
      </c>
    </row>
    <row r="67" spans="1:6" x14ac:dyDescent="0.2">
      <c r="A67" s="88" t="s">
        <v>238</v>
      </c>
      <c r="B67" s="106" t="s">
        <v>82</v>
      </c>
      <c r="C67" s="88" t="s">
        <v>241</v>
      </c>
      <c r="D67" s="106" t="s">
        <v>242</v>
      </c>
      <c r="E67" s="88" t="s">
        <v>96</v>
      </c>
      <c r="F67" s="88" t="s">
        <v>97</v>
      </c>
    </row>
    <row r="68" spans="1:6" ht="25.5" x14ac:dyDescent="0.2">
      <c r="A68" s="88" t="s">
        <v>238</v>
      </c>
      <c r="B68" s="106" t="s">
        <v>82</v>
      </c>
      <c r="C68" s="88" t="s">
        <v>243</v>
      </c>
      <c r="D68" s="106" t="s">
        <v>244</v>
      </c>
      <c r="E68" s="88" t="s">
        <v>96</v>
      </c>
      <c r="F68" s="88" t="s">
        <v>100</v>
      </c>
    </row>
    <row r="69" spans="1:6" ht="25.5" x14ac:dyDescent="0.2">
      <c r="A69" s="88" t="s">
        <v>238</v>
      </c>
      <c r="B69" s="106" t="s">
        <v>82</v>
      </c>
      <c r="C69" s="88" t="s">
        <v>245</v>
      </c>
      <c r="D69" s="106" t="s">
        <v>246</v>
      </c>
      <c r="E69" s="88" t="s">
        <v>96</v>
      </c>
      <c r="F69" s="88" t="s">
        <v>100</v>
      </c>
    </row>
    <row r="70" spans="1:6" ht="25.5" x14ac:dyDescent="0.2">
      <c r="A70" s="88" t="s">
        <v>238</v>
      </c>
      <c r="B70" s="106" t="s">
        <v>82</v>
      </c>
      <c r="C70" s="88" t="s">
        <v>247</v>
      </c>
      <c r="D70" s="106" t="s">
        <v>248</v>
      </c>
      <c r="E70" s="88" t="s">
        <v>96</v>
      </c>
      <c r="F70" s="88" t="s">
        <v>100</v>
      </c>
    </row>
    <row r="71" spans="1:6" ht="25.5" x14ac:dyDescent="0.2">
      <c r="A71" s="88" t="s">
        <v>238</v>
      </c>
      <c r="B71" s="106" t="s">
        <v>82</v>
      </c>
      <c r="C71" s="88" t="s">
        <v>249</v>
      </c>
      <c r="D71" s="106" t="s">
        <v>250</v>
      </c>
      <c r="E71" s="88" t="s">
        <v>96</v>
      </c>
      <c r="F71" s="88" t="s">
        <v>100</v>
      </c>
    </row>
    <row r="72" spans="1:6" x14ac:dyDescent="0.2">
      <c r="A72" s="88" t="s">
        <v>251</v>
      </c>
      <c r="B72" s="88" t="s">
        <v>83</v>
      </c>
      <c r="C72" s="88" t="s">
        <v>252</v>
      </c>
      <c r="D72" s="88" t="s">
        <v>253</v>
      </c>
      <c r="E72" s="88" t="s">
        <v>96</v>
      </c>
      <c r="F72" s="88" t="s">
        <v>158</v>
      </c>
    </row>
    <row r="73" spans="1:6" x14ac:dyDescent="0.2">
      <c r="A73" s="88" t="s">
        <v>251</v>
      </c>
      <c r="B73" s="88" t="s">
        <v>83</v>
      </c>
      <c r="C73" s="88" t="s">
        <v>254</v>
      </c>
      <c r="D73" s="88" t="s">
        <v>255</v>
      </c>
      <c r="E73" s="88" t="s">
        <v>96</v>
      </c>
      <c r="F73" s="88" t="s">
        <v>97</v>
      </c>
    </row>
    <row r="74" spans="1:6" ht="25.5" x14ac:dyDescent="0.2">
      <c r="A74" s="88" t="s">
        <v>251</v>
      </c>
      <c r="B74" s="88" t="s">
        <v>83</v>
      </c>
      <c r="C74" s="88" t="s">
        <v>256</v>
      </c>
      <c r="D74" s="88" t="s">
        <v>257</v>
      </c>
      <c r="E74" s="88" t="s">
        <v>96</v>
      </c>
      <c r="F74" s="88" t="s">
        <v>100</v>
      </c>
    </row>
    <row r="75" spans="1:6" ht="25.5" x14ac:dyDescent="0.2">
      <c r="A75" s="88" t="s">
        <v>251</v>
      </c>
      <c r="B75" s="88" t="s">
        <v>83</v>
      </c>
      <c r="C75" s="88" t="s">
        <v>258</v>
      </c>
      <c r="D75" s="88" t="s">
        <v>259</v>
      </c>
      <c r="E75" s="88" t="s">
        <v>96</v>
      </c>
      <c r="F75" s="88" t="s">
        <v>100</v>
      </c>
    </row>
    <row r="76" spans="1:6" ht="25.5" x14ac:dyDescent="0.2">
      <c r="A76" s="88" t="s">
        <v>251</v>
      </c>
      <c r="B76" s="88" t="s">
        <v>83</v>
      </c>
      <c r="C76" s="88" t="s">
        <v>260</v>
      </c>
      <c r="D76" s="88" t="s">
        <v>261</v>
      </c>
      <c r="E76" s="88" t="s">
        <v>96</v>
      </c>
      <c r="F76" s="88" t="s">
        <v>100</v>
      </c>
    </row>
    <row r="77" spans="1:6" ht="25.5" x14ac:dyDescent="0.2">
      <c r="A77" s="88" t="s">
        <v>251</v>
      </c>
      <c r="B77" s="88" t="s">
        <v>83</v>
      </c>
      <c r="C77" s="88" t="s">
        <v>262</v>
      </c>
      <c r="D77" s="88" t="s">
        <v>263</v>
      </c>
      <c r="E77" s="88" t="s">
        <v>96</v>
      </c>
      <c r="F77" s="88" t="s">
        <v>100</v>
      </c>
    </row>
    <row r="78" spans="1:6" ht="25.5" x14ac:dyDescent="0.2">
      <c r="A78" s="88" t="s">
        <v>251</v>
      </c>
      <c r="B78" s="88" t="s">
        <v>83</v>
      </c>
      <c r="C78" s="88" t="s">
        <v>264</v>
      </c>
      <c r="D78" s="88" t="s">
        <v>265</v>
      </c>
      <c r="E78" s="88" t="s">
        <v>96</v>
      </c>
      <c r="F78" s="88" t="s">
        <v>100</v>
      </c>
    </row>
    <row r="79" spans="1:6" ht="25.5" x14ac:dyDescent="0.2">
      <c r="A79" s="88" t="s">
        <v>251</v>
      </c>
      <c r="B79" s="88" t="s">
        <v>83</v>
      </c>
      <c r="C79" s="88" t="s">
        <v>266</v>
      </c>
      <c r="D79" s="88" t="s">
        <v>267</v>
      </c>
      <c r="E79" s="88" t="s">
        <v>96</v>
      </c>
      <c r="F79" s="88" t="s">
        <v>100</v>
      </c>
    </row>
    <row r="80" spans="1:6" ht="25.5" x14ac:dyDescent="0.2">
      <c r="A80" s="88" t="s">
        <v>251</v>
      </c>
      <c r="B80" s="88" t="s">
        <v>83</v>
      </c>
      <c r="C80" s="88" t="s">
        <v>268</v>
      </c>
      <c r="D80" s="88" t="s">
        <v>269</v>
      </c>
      <c r="E80" s="88" t="s">
        <v>96</v>
      </c>
      <c r="F80" s="88" t="s">
        <v>100</v>
      </c>
    </row>
    <row r="81" spans="1:6" ht="25.5" x14ac:dyDescent="0.2">
      <c r="A81" s="88" t="s">
        <v>251</v>
      </c>
      <c r="B81" s="88" t="s">
        <v>83</v>
      </c>
      <c r="C81" s="88" t="s">
        <v>270</v>
      </c>
      <c r="D81" s="88" t="s">
        <v>271</v>
      </c>
      <c r="E81" s="88" t="s">
        <v>96</v>
      </c>
      <c r="F81" s="88" t="s">
        <v>100</v>
      </c>
    </row>
    <row r="82" spans="1:6" ht="25.5" x14ac:dyDescent="0.2">
      <c r="A82" s="88" t="s">
        <v>251</v>
      </c>
      <c r="B82" s="88" t="s">
        <v>83</v>
      </c>
      <c r="C82" s="88" t="s">
        <v>272</v>
      </c>
      <c r="D82" s="88" t="s">
        <v>273</v>
      </c>
      <c r="E82" s="88" t="s">
        <v>96</v>
      </c>
      <c r="F82" s="88" t="s">
        <v>100</v>
      </c>
    </row>
    <row r="83" spans="1:6" ht="25.5" x14ac:dyDescent="0.2">
      <c r="A83" s="88" t="s">
        <v>251</v>
      </c>
      <c r="B83" s="88" t="s">
        <v>83</v>
      </c>
      <c r="C83" s="88" t="s">
        <v>274</v>
      </c>
      <c r="D83" s="88" t="s">
        <v>275</v>
      </c>
      <c r="E83" s="88" t="s">
        <v>96</v>
      </c>
      <c r="F83" s="88" t="s">
        <v>100</v>
      </c>
    </row>
    <row r="84" spans="1:6" x14ac:dyDescent="0.2">
      <c r="A84" s="88" t="s">
        <v>251</v>
      </c>
      <c r="B84" s="88" t="s">
        <v>83</v>
      </c>
      <c r="C84" s="88" t="s">
        <v>276</v>
      </c>
      <c r="D84" s="88" t="s">
        <v>277</v>
      </c>
      <c r="E84" s="88" t="s">
        <v>122</v>
      </c>
      <c r="F84" s="88" t="s">
        <v>233</v>
      </c>
    </row>
    <row r="85" spans="1:6" x14ac:dyDescent="0.2">
      <c r="A85" s="88" t="s">
        <v>278</v>
      </c>
      <c r="B85" s="88" t="s">
        <v>84</v>
      </c>
      <c r="C85" s="88" t="s">
        <v>279</v>
      </c>
      <c r="D85" s="106" t="s">
        <v>280</v>
      </c>
      <c r="E85" s="88" t="s">
        <v>96</v>
      </c>
      <c r="F85" s="88" t="s">
        <v>97</v>
      </c>
    </row>
    <row r="86" spans="1:6" ht="25.5" x14ac:dyDescent="0.2">
      <c r="A86" s="88" t="s">
        <v>278</v>
      </c>
      <c r="B86" s="88" t="s">
        <v>84</v>
      </c>
      <c r="C86" s="88" t="s">
        <v>281</v>
      </c>
      <c r="D86" s="106" t="s">
        <v>282</v>
      </c>
      <c r="E86" s="88" t="s">
        <v>96</v>
      </c>
      <c r="F86" s="88" t="s">
        <v>100</v>
      </c>
    </row>
    <row r="87" spans="1:6" ht="25.5" x14ac:dyDescent="0.2">
      <c r="A87" s="88" t="s">
        <v>278</v>
      </c>
      <c r="B87" s="88" t="s">
        <v>84</v>
      </c>
      <c r="C87" s="88" t="s">
        <v>283</v>
      </c>
      <c r="D87" s="106" t="s">
        <v>284</v>
      </c>
      <c r="E87" s="88" t="s">
        <v>96</v>
      </c>
      <c r="F87" s="88" t="s">
        <v>100</v>
      </c>
    </row>
    <row r="88" spans="1:6" ht="25.5" x14ac:dyDescent="0.2">
      <c r="A88" s="88" t="s">
        <v>278</v>
      </c>
      <c r="B88" s="88" t="s">
        <v>84</v>
      </c>
      <c r="C88" s="88" t="s">
        <v>285</v>
      </c>
      <c r="D88" s="106" t="s">
        <v>286</v>
      </c>
      <c r="E88" s="88" t="s">
        <v>96</v>
      </c>
      <c r="F88" s="88" t="s">
        <v>100</v>
      </c>
    </row>
    <row r="89" spans="1:6" x14ac:dyDescent="0.2">
      <c r="A89" s="88" t="s">
        <v>278</v>
      </c>
      <c r="B89" s="88" t="s">
        <v>84</v>
      </c>
      <c r="C89" s="88" t="s">
        <v>287</v>
      </c>
      <c r="D89" s="106" t="s">
        <v>288</v>
      </c>
      <c r="E89" s="88" t="s">
        <v>122</v>
      </c>
      <c r="F89" s="88" t="s">
        <v>233</v>
      </c>
    </row>
    <row r="90" spans="1:6" ht="25.5" x14ac:dyDescent="0.2">
      <c r="A90" s="88" t="s">
        <v>278</v>
      </c>
      <c r="B90" s="88" t="s">
        <v>84</v>
      </c>
      <c r="C90" s="88" t="s">
        <v>289</v>
      </c>
      <c r="D90" s="106" t="s">
        <v>290</v>
      </c>
      <c r="E90" s="88" t="s">
        <v>122</v>
      </c>
      <c r="F90" s="88" t="s">
        <v>123</v>
      </c>
    </row>
  </sheetData>
  <pageMargins left="0.27559055118110237" right="0.1574803149606299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O2"/>
    </sheetView>
  </sheetViews>
  <sheetFormatPr defaultRowHeight="22.5" x14ac:dyDescent="0.35"/>
  <cols>
    <col min="1" max="1" width="14" customWidth="1"/>
    <col min="6" max="8" width="11.75" bestFit="1" customWidth="1"/>
    <col min="9" max="9" width="10.625" bestFit="1" customWidth="1"/>
    <col min="10" max="12" width="11.75" bestFit="1" customWidth="1"/>
    <col min="13" max="13" width="10.625" bestFit="1" customWidth="1"/>
  </cols>
  <sheetData>
    <row r="1" spans="1:17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</row>
    <row r="2" spans="1:17" x14ac:dyDescent="0.35">
      <c r="A2" s="178" t="s">
        <v>390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</row>
    <row r="3" spans="1:17" ht="23.25" customHeight="1" thickBot="1" x14ac:dyDescent="0.4">
      <c r="A3" s="183" t="s">
        <v>35</v>
      </c>
      <c r="B3" s="187" t="s">
        <v>3</v>
      </c>
      <c r="C3" s="187"/>
      <c r="D3" s="187"/>
      <c r="E3" s="187"/>
      <c r="F3" s="188" t="s">
        <v>4</v>
      </c>
      <c r="G3" s="188"/>
      <c r="H3" s="188"/>
      <c r="I3" s="188"/>
      <c r="J3" s="185" t="s">
        <v>5</v>
      </c>
      <c r="K3" s="185"/>
      <c r="L3" s="185"/>
      <c r="M3" s="185"/>
      <c r="N3" s="186" t="s">
        <v>6</v>
      </c>
      <c r="O3" s="186"/>
      <c r="P3" s="186"/>
      <c r="Q3" s="186"/>
    </row>
    <row r="4" spans="1:17" ht="24" thickTop="1" thickBot="1" x14ac:dyDescent="0.4">
      <c r="A4" s="184"/>
      <c r="B4" s="119">
        <v>2557</v>
      </c>
      <c r="C4" s="16">
        <v>2558</v>
      </c>
      <c r="D4" s="16">
        <v>2559</v>
      </c>
      <c r="E4" s="16">
        <v>2560</v>
      </c>
      <c r="F4" s="42">
        <v>2557</v>
      </c>
      <c r="G4" s="42">
        <v>2558</v>
      </c>
      <c r="H4" s="42">
        <v>2559</v>
      </c>
      <c r="I4" s="42">
        <v>2560</v>
      </c>
      <c r="J4" s="41">
        <v>2557</v>
      </c>
      <c r="K4" s="41">
        <v>2558</v>
      </c>
      <c r="L4" s="41">
        <v>2559</v>
      </c>
      <c r="M4" s="41">
        <v>2560</v>
      </c>
      <c r="N4" s="17">
        <v>2557</v>
      </c>
      <c r="O4" s="17">
        <v>2558</v>
      </c>
      <c r="P4" s="17">
        <v>2559</v>
      </c>
      <c r="Q4" s="17">
        <v>2560</v>
      </c>
    </row>
    <row r="5" spans="1:17" ht="24" thickTop="1" thickBot="1" x14ac:dyDescent="0.4">
      <c r="A5" s="107" t="s">
        <v>195</v>
      </c>
      <c r="B5" s="108">
        <v>13534</v>
      </c>
      <c r="C5" s="108">
        <v>13483</v>
      </c>
      <c r="D5" s="108">
        <v>13141</v>
      </c>
      <c r="E5" s="108">
        <v>1158</v>
      </c>
      <c r="F5" s="136">
        <v>18659.230899999999</v>
      </c>
      <c r="G5" s="136">
        <v>20346.000400000001</v>
      </c>
      <c r="H5" s="136">
        <v>18767.298200000001</v>
      </c>
      <c r="I5" s="136">
        <v>1579.8788999999999</v>
      </c>
      <c r="J5" s="136">
        <v>18623.682100000002</v>
      </c>
      <c r="K5" s="136">
        <v>20309.554199999999</v>
      </c>
      <c r="L5" s="136">
        <v>18737.297399999999</v>
      </c>
      <c r="M5" s="136">
        <v>1575.0210999999999</v>
      </c>
      <c r="N5" s="109">
        <v>1.38</v>
      </c>
      <c r="O5" s="109">
        <v>1.51</v>
      </c>
      <c r="P5" s="109">
        <v>1.43</v>
      </c>
      <c r="Q5" s="109">
        <v>1.36</v>
      </c>
    </row>
    <row r="6" spans="1:17" ht="23.25" thickBot="1" x14ac:dyDescent="0.4">
      <c r="A6" s="107" t="s">
        <v>347</v>
      </c>
      <c r="B6" s="108">
        <v>1389</v>
      </c>
      <c r="C6" s="108">
        <v>1713</v>
      </c>
      <c r="D6" s="108">
        <v>1610</v>
      </c>
      <c r="E6" s="109">
        <v>321</v>
      </c>
      <c r="F6" s="136">
        <v>807.67880000000002</v>
      </c>
      <c r="G6" s="136">
        <v>1035.6713999999999</v>
      </c>
      <c r="H6" s="136">
        <v>961.93550000000005</v>
      </c>
      <c r="I6" s="136">
        <v>192.80959999999999</v>
      </c>
      <c r="J6" s="136">
        <v>803.78869999999995</v>
      </c>
      <c r="K6" s="136">
        <v>1033.1411000000001</v>
      </c>
      <c r="L6" s="136">
        <v>959.69989999999996</v>
      </c>
      <c r="M6" s="136">
        <v>192.20230000000001</v>
      </c>
      <c r="N6" s="109">
        <v>0.57999999999999996</v>
      </c>
      <c r="O6" s="109">
        <v>0.6</v>
      </c>
      <c r="P6" s="109">
        <v>0.6</v>
      </c>
      <c r="Q6" s="109">
        <v>0.6</v>
      </c>
    </row>
    <row r="7" spans="1:17" ht="23.25" thickBot="1" x14ac:dyDescent="0.4">
      <c r="A7" s="107" t="s">
        <v>199</v>
      </c>
      <c r="B7" s="108">
        <v>2886</v>
      </c>
      <c r="C7" s="108">
        <v>3244</v>
      </c>
      <c r="D7" s="108">
        <v>3172</v>
      </c>
      <c r="E7" s="109">
        <v>552</v>
      </c>
      <c r="F7" s="136">
        <v>1643.4965</v>
      </c>
      <c r="G7" s="136">
        <v>1690.9208000000001</v>
      </c>
      <c r="H7" s="136">
        <v>1756.3701000000001</v>
      </c>
      <c r="I7" s="136">
        <v>333.33330000000001</v>
      </c>
      <c r="J7" s="136">
        <v>1643.9875</v>
      </c>
      <c r="K7" s="136">
        <v>1690.0676000000001</v>
      </c>
      <c r="L7" s="136">
        <v>1754.8197</v>
      </c>
      <c r="M7" s="136">
        <v>332.6429</v>
      </c>
      <c r="N7" s="109">
        <v>0.56999999999999995</v>
      </c>
      <c r="O7" s="109">
        <v>0.52</v>
      </c>
      <c r="P7" s="109">
        <v>0.55000000000000004</v>
      </c>
      <c r="Q7" s="109">
        <v>0.6</v>
      </c>
    </row>
    <row r="8" spans="1:17" ht="23.25" thickBot="1" x14ac:dyDescent="0.4">
      <c r="A8" s="107" t="s">
        <v>201</v>
      </c>
      <c r="B8" s="108">
        <v>4864</v>
      </c>
      <c r="C8" s="108">
        <v>5521</v>
      </c>
      <c r="D8" s="108">
        <v>5402</v>
      </c>
      <c r="E8" s="109">
        <v>968</v>
      </c>
      <c r="F8" s="136">
        <v>3235.5518999999999</v>
      </c>
      <c r="G8" s="136">
        <v>3749.6871999999998</v>
      </c>
      <c r="H8" s="136">
        <v>3553.6466999999998</v>
      </c>
      <c r="I8" s="136">
        <v>598.4855</v>
      </c>
      <c r="J8" s="136">
        <v>3233.4663999999998</v>
      </c>
      <c r="K8" s="136">
        <v>3745.3348999999998</v>
      </c>
      <c r="L8" s="136">
        <v>3545.7541999999999</v>
      </c>
      <c r="M8" s="136">
        <v>596.27620000000002</v>
      </c>
      <c r="N8" s="109">
        <v>0.67</v>
      </c>
      <c r="O8" s="109">
        <v>0.68</v>
      </c>
      <c r="P8" s="109">
        <v>0.66</v>
      </c>
      <c r="Q8" s="109">
        <v>0.62</v>
      </c>
    </row>
    <row r="9" spans="1:17" ht="23.25" thickBot="1" x14ac:dyDescent="0.4">
      <c r="A9" s="107" t="s">
        <v>203</v>
      </c>
      <c r="B9" s="108">
        <v>3047</v>
      </c>
      <c r="C9" s="108">
        <v>3064</v>
      </c>
      <c r="D9" s="108">
        <v>2758</v>
      </c>
      <c r="E9" s="109">
        <v>386</v>
      </c>
      <c r="F9" s="136">
        <v>1747.7542000000001</v>
      </c>
      <c r="G9" s="136">
        <v>1790.7058</v>
      </c>
      <c r="H9" s="136">
        <v>1551.1489999999999</v>
      </c>
      <c r="I9" s="136">
        <v>231.19489999999999</v>
      </c>
      <c r="J9" s="136">
        <v>1747.7401</v>
      </c>
      <c r="K9" s="136">
        <v>1786.7162000000001</v>
      </c>
      <c r="L9" s="136">
        <v>1547.24</v>
      </c>
      <c r="M9" s="136">
        <v>230.60900000000001</v>
      </c>
      <c r="N9" s="109">
        <v>0.56999999999999995</v>
      </c>
      <c r="O9" s="109">
        <v>0.57999999999999996</v>
      </c>
      <c r="P9" s="109">
        <v>0.56000000000000005</v>
      </c>
      <c r="Q9" s="109">
        <v>0.6</v>
      </c>
    </row>
    <row r="10" spans="1:17" ht="23.25" thickBot="1" x14ac:dyDescent="0.4">
      <c r="A10" s="107" t="s">
        <v>348</v>
      </c>
      <c r="B10" s="108">
        <v>5833</v>
      </c>
      <c r="C10" s="108">
        <v>6637</v>
      </c>
      <c r="D10" s="108">
        <v>7039</v>
      </c>
      <c r="E10" s="108">
        <v>1568</v>
      </c>
      <c r="F10" s="136">
        <v>3781.3733000000002</v>
      </c>
      <c r="G10" s="136">
        <v>4189.0226000000002</v>
      </c>
      <c r="H10" s="136">
        <v>4440.1728000000003</v>
      </c>
      <c r="I10" s="136">
        <v>1055.5967000000001</v>
      </c>
      <c r="J10" s="136">
        <v>3783.2761</v>
      </c>
      <c r="K10" s="136">
        <v>4180.0210999999999</v>
      </c>
      <c r="L10" s="136">
        <v>4429.4281000000001</v>
      </c>
      <c r="M10" s="136">
        <v>1052.5054</v>
      </c>
      <c r="N10" s="109">
        <v>0.65</v>
      </c>
      <c r="O10" s="109">
        <v>0.63</v>
      </c>
      <c r="P10" s="109">
        <v>0.63</v>
      </c>
      <c r="Q10" s="109">
        <v>0.67</v>
      </c>
    </row>
    <row r="11" spans="1:17" ht="23.25" thickBot="1" x14ac:dyDescent="0.4">
      <c r="A11" s="107" t="s">
        <v>349</v>
      </c>
      <c r="B11" s="108">
        <v>2056</v>
      </c>
      <c r="C11" s="108">
        <v>2104</v>
      </c>
      <c r="D11" s="108">
        <v>2419</v>
      </c>
      <c r="E11" s="109">
        <v>510</v>
      </c>
      <c r="F11" s="136">
        <v>883.64189999999996</v>
      </c>
      <c r="G11" s="136">
        <v>1163.3722</v>
      </c>
      <c r="H11" s="136">
        <v>1655.3577</v>
      </c>
      <c r="I11" s="136">
        <v>354.92570000000001</v>
      </c>
      <c r="J11" s="136">
        <v>883.72730000000001</v>
      </c>
      <c r="K11" s="136">
        <v>1159.4413999999999</v>
      </c>
      <c r="L11" s="136">
        <v>1647.0625</v>
      </c>
      <c r="M11" s="136">
        <v>352.93090000000001</v>
      </c>
      <c r="N11" s="109">
        <v>0.43</v>
      </c>
      <c r="O11" s="109">
        <v>0.55000000000000004</v>
      </c>
      <c r="P11" s="109">
        <v>0.68</v>
      </c>
      <c r="Q11" s="109">
        <v>0.7</v>
      </c>
    </row>
    <row r="12" spans="1:17" s="126" customFormat="1" x14ac:dyDescent="0.35">
      <c r="A12" s="127" t="s">
        <v>20</v>
      </c>
      <c r="B12" s="125">
        <f>SUM(B5:B11)</f>
        <v>33609</v>
      </c>
      <c r="C12" s="125">
        <f t="shared" ref="C12:M12" si="0">SUM(C5:C11)</f>
        <v>35766</v>
      </c>
      <c r="D12" s="125">
        <f t="shared" si="0"/>
        <v>35541</v>
      </c>
      <c r="E12" s="125">
        <f t="shared" si="0"/>
        <v>5463</v>
      </c>
      <c r="F12" s="138">
        <f t="shared" si="0"/>
        <v>30758.727499999997</v>
      </c>
      <c r="G12" s="138">
        <f t="shared" si="0"/>
        <v>33965.380399999995</v>
      </c>
      <c r="H12" s="138">
        <f t="shared" si="0"/>
        <v>32685.930000000004</v>
      </c>
      <c r="I12" s="138">
        <f t="shared" si="0"/>
        <v>4346.2246000000005</v>
      </c>
      <c r="J12" s="138">
        <f t="shared" si="0"/>
        <v>30719.6682</v>
      </c>
      <c r="K12" s="138">
        <f t="shared" si="0"/>
        <v>33904.2765</v>
      </c>
      <c r="L12" s="138">
        <f t="shared" si="0"/>
        <v>32621.301800000001</v>
      </c>
      <c r="M12" s="138">
        <f t="shared" si="0"/>
        <v>4332.1877999999997</v>
      </c>
    </row>
  </sheetData>
  <mergeCells count="7">
    <mergeCell ref="A1:O1"/>
    <mergeCell ref="A2:O2"/>
    <mergeCell ref="A3:A4"/>
    <mergeCell ref="J3:M3"/>
    <mergeCell ref="N3:Q3"/>
    <mergeCell ref="B3:E3"/>
    <mergeCell ref="F3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1"/>
  <sheetViews>
    <sheetView topLeftCell="A226" zoomScale="80" zoomScaleNormal="80" workbookViewId="0">
      <selection activeCell="Q232" sqref="Q232"/>
    </sheetView>
  </sheetViews>
  <sheetFormatPr defaultRowHeight="22.5" x14ac:dyDescent="0.35"/>
  <cols>
    <col min="6" max="8" width="9.625" bestFit="1" customWidth="1"/>
    <col min="10" max="12" width="9.625" bestFit="1" customWidth="1"/>
    <col min="18" max="18" width="29.625" customWidth="1"/>
  </cols>
  <sheetData>
    <row r="1" spans="1:19" ht="22.5" customHeight="1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  <c r="R1" s="14"/>
    </row>
    <row r="2" spans="1:19" ht="22.5" customHeight="1" x14ac:dyDescent="0.35">
      <c r="A2" s="178" t="s">
        <v>350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  <c r="R2" t="s">
        <v>399</v>
      </c>
    </row>
    <row r="3" spans="1:19" ht="23.25" customHeight="1" thickBot="1" x14ac:dyDescent="0.4">
      <c r="A3" s="179" t="s">
        <v>2</v>
      </c>
      <c r="B3" s="82"/>
      <c r="C3" s="180" t="s">
        <v>3</v>
      </c>
      <c r="D3" s="180"/>
      <c r="E3" s="83"/>
      <c r="F3" s="180" t="s">
        <v>4</v>
      </c>
      <c r="G3" s="180"/>
      <c r="H3" s="83"/>
      <c r="I3" s="83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9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9" ht="24" thickTop="1" thickBot="1" x14ac:dyDescent="0.4">
      <c r="A5" s="5" t="s">
        <v>7</v>
      </c>
      <c r="B5" s="6">
        <v>1581</v>
      </c>
      <c r="C5" s="6">
        <v>1623</v>
      </c>
      <c r="D5" s="6">
        <v>1855</v>
      </c>
      <c r="E5" s="6">
        <v>1839</v>
      </c>
      <c r="F5" s="7">
        <v>2270.8261000000002</v>
      </c>
      <c r="G5" s="7">
        <v>2360.3162000000002</v>
      </c>
      <c r="H5" s="7">
        <v>2700.5018</v>
      </c>
      <c r="I5" s="7">
        <v>2968.8724000000002</v>
      </c>
      <c r="J5" s="7">
        <v>2268.2838999999999</v>
      </c>
      <c r="K5" s="7">
        <v>2360.3191000000002</v>
      </c>
      <c r="L5" s="7">
        <v>2699.0207</v>
      </c>
      <c r="M5" s="7">
        <v>2965.4857999999999</v>
      </c>
      <c r="N5" s="8">
        <v>1.44</v>
      </c>
      <c r="O5" s="8">
        <v>1.45</v>
      </c>
      <c r="P5" s="8">
        <v>1.46</v>
      </c>
      <c r="Q5" s="8">
        <v>1.61</v>
      </c>
      <c r="S5">
        <v>8000</v>
      </c>
    </row>
    <row r="6" spans="1:19" ht="23.25" thickBot="1" x14ac:dyDescent="0.4">
      <c r="A6" s="1" t="s">
        <v>8</v>
      </c>
      <c r="B6" s="2">
        <v>1545</v>
      </c>
      <c r="C6" s="2">
        <v>1591</v>
      </c>
      <c r="D6" s="2">
        <v>1755</v>
      </c>
      <c r="E6" s="2">
        <v>1700</v>
      </c>
      <c r="F6" s="3">
        <v>2427.0036</v>
      </c>
      <c r="G6" s="3">
        <v>2512.3031999999998</v>
      </c>
      <c r="H6" s="3">
        <v>2541.9994000000002</v>
      </c>
      <c r="I6" s="3">
        <v>2694.7143999999998</v>
      </c>
      <c r="J6" s="3">
        <v>2423.2856999999999</v>
      </c>
      <c r="K6" s="3">
        <v>2511.4407000000001</v>
      </c>
      <c r="L6" s="3">
        <v>2541.701</v>
      </c>
      <c r="M6" s="3">
        <v>2694.4159</v>
      </c>
      <c r="N6" s="4">
        <v>1.57</v>
      </c>
      <c r="O6" s="4">
        <v>1.58</v>
      </c>
      <c r="P6" s="4">
        <v>1.45</v>
      </c>
      <c r="Q6" s="4">
        <v>1.59</v>
      </c>
    </row>
    <row r="7" spans="1:19" ht="23.25" thickBot="1" x14ac:dyDescent="0.4">
      <c r="A7" s="5" t="s">
        <v>9</v>
      </c>
      <c r="B7" s="6">
        <v>1415</v>
      </c>
      <c r="C7" s="6">
        <v>1563</v>
      </c>
      <c r="D7" s="6">
        <v>1584</v>
      </c>
      <c r="E7" s="6">
        <v>1536</v>
      </c>
      <c r="F7" s="7">
        <v>2325.6035999999999</v>
      </c>
      <c r="G7" s="7">
        <v>2626.7285000000002</v>
      </c>
      <c r="H7" s="7">
        <v>2779.7024000000001</v>
      </c>
      <c r="I7" s="7">
        <v>2389.2977000000001</v>
      </c>
      <c r="J7" s="7">
        <v>2319.5509999999999</v>
      </c>
      <c r="K7" s="7">
        <v>2626.1233000000002</v>
      </c>
      <c r="L7" s="7">
        <v>2777.2660000000001</v>
      </c>
      <c r="M7" s="7">
        <v>2388.9780999999998</v>
      </c>
      <c r="N7" s="8">
        <v>1.64</v>
      </c>
      <c r="O7" s="8">
        <v>1.68</v>
      </c>
      <c r="P7" s="8">
        <v>1.75</v>
      </c>
      <c r="Q7" s="8">
        <v>1.56</v>
      </c>
    </row>
    <row r="8" spans="1:19" ht="23.25" thickBot="1" x14ac:dyDescent="0.4">
      <c r="A8" s="1" t="s">
        <v>10</v>
      </c>
      <c r="B8" s="2">
        <v>1420</v>
      </c>
      <c r="C8" s="2">
        <v>1608</v>
      </c>
      <c r="D8" s="2">
        <v>1648</v>
      </c>
      <c r="E8" s="4">
        <v>0</v>
      </c>
      <c r="F8" s="3">
        <v>2338.0934999999999</v>
      </c>
      <c r="G8" s="3">
        <v>2389.3283999999999</v>
      </c>
      <c r="H8" s="3">
        <v>2481.4766</v>
      </c>
      <c r="I8" s="4">
        <v>0</v>
      </c>
      <c r="J8" s="3">
        <v>2335.2782999999999</v>
      </c>
      <c r="K8" s="3">
        <v>2388.5360000000001</v>
      </c>
      <c r="L8" s="3">
        <v>2479.3227000000002</v>
      </c>
      <c r="M8" s="4">
        <v>0</v>
      </c>
      <c r="N8" s="4">
        <v>1.65</v>
      </c>
      <c r="O8" s="4">
        <v>1.49</v>
      </c>
      <c r="P8" s="4">
        <v>1.51</v>
      </c>
      <c r="Q8" s="4">
        <v>0</v>
      </c>
    </row>
    <row r="9" spans="1:19" ht="23.25" thickBot="1" x14ac:dyDescent="0.4">
      <c r="A9" s="5" t="s">
        <v>11</v>
      </c>
      <c r="B9" s="6">
        <v>1471</v>
      </c>
      <c r="C9" s="6">
        <v>1405</v>
      </c>
      <c r="D9" s="6">
        <v>1694</v>
      </c>
      <c r="E9" s="8">
        <v>0</v>
      </c>
      <c r="F9" s="7">
        <v>2241.6536999999998</v>
      </c>
      <c r="G9" s="7">
        <v>2293.3696</v>
      </c>
      <c r="H9" s="7">
        <v>2796.0027</v>
      </c>
      <c r="I9" s="8">
        <v>0</v>
      </c>
      <c r="J9" s="7">
        <v>2240.9953999999998</v>
      </c>
      <c r="K9" s="7">
        <v>2292.6491000000001</v>
      </c>
      <c r="L9" s="7">
        <v>2791.6759999999999</v>
      </c>
      <c r="M9" s="8">
        <v>0</v>
      </c>
      <c r="N9" s="8">
        <v>1.52</v>
      </c>
      <c r="O9" s="8">
        <v>1.63</v>
      </c>
      <c r="P9" s="8">
        <v>1.65</v>
      </c>
      <c r="Q9" s="8">
        <v>0</v>
      </c>
    </row>
    <row r="10" spans="1:19" ht="23.25" thickBot="1" x14ac:dyDescent="0.4">
      <c r="A10" s="1" t="s">
        <v>12</v>
      </c>
      <c r="B10" s="2">
        <v>1529</v>
      </c>
      <c r="C10" s="2">
        <v>1620</v>
      </c>
      <c r="D10" s="2">
        <v>1634</v>
      </c>
      <c r="E10" s="4">
        <v>0</v>
      </c>
      <c r="F10" s="3">
        <v>2300.5414999999998</v>
      </c>
      <c r="G10" s="3">
        <v>2621.2453</v>
      </c>
      <c r="H10" s="3">
        <v>2722.884</v>
      </c>
      <c r="I10" s="4">
        <v>0</v>
      </c>
      <c r="J10" s="3">
        <v>2297.6786000000002</v>
      </c>
      <c r="K10" s="3">
        <v>2619.1727999999998</v>
      </c>
      <c r="L10" s="3">
        <v>2718.2197000000001</v>
      </c>
      <c r="M10" s="4">
        <v>0</v>
      </c>
      <c r="N10" s="4">
        <v>1.5</v>
      </c>
      <c r="O10" s="4">
        <v>1.62</v>
      </c>
      <c r="P10" s="4">
        <v>1.67</v>
      </c>
      <c r="Q10" s="4">
        <v>0</v>
      </c>
    </row>
    <row r="11" spans="1:19" ht="23.25" thickBot="1" x14ac:dyDescent="0.4">
      <c r="A11" s="5" t="s">
        <v>13</v>
      </c>
      <c r="B11" s="6">
        <v>1310</v>
      </c>
      <c r="C11" s="6">
        <v>1489</v>
      </c>
      <c r="D11" s="6">
        <v>1656</v>
      </c>
      <c r="E11" s="8">
        <v>0</v>
      </c>
      <c r="F11" s="7">
        <v>2015.7906</v>
      </c>
      <c r="G11" s="7">
        <v>2408.4247999999998</v>
      </c>
      <c r="H11" s="7">
        <v>2681.7556</v>
      </c>
      <c r="I11" s="8">
        <v>0</v>
      </c>
      <c r="J11" s="7">
        <v>2014.4368999999999</v>
      </c>
      <c r="K11" s="7">
        <v>2405.3960999999999</v>
      </c>
      <c r="L11" s="7">
        <v>2677.1149</v>
      </c>
      <c r="M11" s="8">
        <v>0</v>
      </c>
      <c r="N11" s="8">
        <v>1.54</v>
      </c>
      <c r="O11" s="8">
        <v>1.62</v>
      </c>
      <c r="P11" s="8">
        <v>1.62</v>
      </c>
      <c r="Q11" s="8">
        <v>0</v>
      </c>
    </row>
    <row r="12" spans="1:19" ht="23.25" thickBot="1" x14ac:dyDescent="0.4">
      <c r="A12" s="1" t="s">
        <v>14</v>
      </c>
      <c r="B12" s="2">
        <v>1413</v>
      </c>
      <c r="C12" s="2">
        <v>1630</v>
      </c>
      <c r="D12" s="2">
        <v>1521</v>
      </c>
      <c r="E12" s="4">
        <v>0</v>
      </c>
      <c r="F12" s="3">
        <v>2075.8352</v>
      </c>
      <c r="G12" s="3">
        <v>2344.0264000000002</v>
      </c>
      <c r="H12" s="3">
        <v>2346.9373000000001</v>
      </c>
      <c r="I12" s="4">
        <v>0</v>
      </c>
      <c r="J12" s="3">
        <v>2074.8299000000002</v>
      </c>
      <c r="K12" s="3">
        <v>2339.9656</v>
      </c>
      <c r="L12" s="3">
        <v>2343.1707000000001</v>
      </c>
      <c r="M12" s="4">
        <v>0</v>
      </c>
      <c r="N12" s="4">
        <v>1.47</v>
      </c>
      <c r="O12" s="4">
        <v>1.44</v>
      </c>
      <c r="P12" s="4">
        <v>1.54</v>
      </c>
      <c r="Q12" s="4">
        <v>0</v>
      </c>
    </row>
    <row r="13" spans="1:19" ht="23.25" thickBot="1" x14ac:dyDescent="0.4">
      <c r="A13" s="5" t="s">
        <v>15</v>
      </c>
      <c r="B13" s="6">
        <v>1560</v>
      </c>
      <c r="C13" s="6">
        <v>1642</v>
      </c>
      <c r="D13" s="6">
        <v>1587</v>
      </c>
      <c r="E13" s="8">
        <v>0</v>
      </c>
      <c r="F13" s="7">
        <v>2380.0189</v>
      </c>
      <c r="G13" s="7">
        <v>2448.5763000000002</v>
      </c>
      <c r="H13" s="7">
        <v>2621.8615</v>
      </c>
      <c r="I13" s="8">
        <v>0</v>
      </c>
      <c r="J13" s="7">
        <v>2377.5823</v>
      </c>
      <c r="K13" s="7">
        <v>2448.2465000000002</v>
      </c>
      <c r="L13" s="7">
        <v>2619.3038999999999</v>
      </c>
      <c r="M13" s="8">
        <v>0</v>
      </c>
      <c r="N13" s="8">
        <v>1.53</v>
      </c>
      <c r="O13" s="8">
        <v>1.49</v>
      </c>
      <c r="P13" s="8">
        <v>1.65</v>
      </c>
      <c r="Q13" s="8">
        <v>0</v>
      </c>
    </row>
    <row r="14" spans="1:19" ht="23.25" thickBot="1" x14ac:dyDescent="0.4">
      <c r="A14" s="1" t="s">
        <v>16</v>
      </c>
      <c r="B14" s="2">
        <v>1497</v>
      </c>
      <c r="C14" s="2">
        <v>1592</v>
      </c>
      <c r="D14" s="2">
        <v>1714</v>
      </c>
      <c r="E14" s="4">
        <v>0</v>
      </c>
      <c r="F14" s="3">
        <v>2621.2694999999999</v>
      </c>
      <c r="G14" s="3">
        <v>2425.3737999999998</v>
      </c>
      <c r="H14" s="3">
        <v>2724.4557</v>
      </c>
      <c r="I14" s="4">
        <v>0</v>
      </c>
      <c r="J14" s="3">
        <v>2618.8649999999998</v>
      </c>
      <c r="K14" s="3">
        <v>2427.1183999999998</v>
      </c>
      <c r="L14" s="3">
        <v>2722.4182999999998</v>
      </c>
      <c r="M14" s="4">
        <v>0</v>
      </c>
      <c r="N14" s="4">
        <v>1.75</v>
      </c>
      <c r="O14" s="4">
        <v>1.52</v>
      </c>
      <c r="P14" s="4">
        <v>1.59</v>
      </c>
      <c r="Q14" s="4">
        <v>0</v>
      </c>
    </row>
    <row r="15" spans="1:19" ht="23.25" thickBot="1" x14ac:dyDescent="0.4">
      <c r="A15" s="5" t="s">
        <v>17</v>
      </c>
      <c r="B15" s="6">
        <v>1628</v>
      </c>
      <c r="C15" s="6">
        <v>1613</v>
      </c>
      <c r="D15" s="6">
        <v>1832</v>
      </c>
      <c r="E15" s="8">
        <v>0</v>
      </c>
      <c r="F15" s="7">
        <v>2433.0412000000001</v>
      </c>
      <c r="G15" s="7">
        <v>2253.5464999999999</v>
      </c>
      <c r="H15" s="7">
        <v>2747.9711000000002</v>
      </c>
      <c r="I15" s="8">
        <v>0</v>
      </c>
      <c r="J15" s="7">
        <v>2432.3613</v>
      </c>
      <c r="K15" s="7">
        <v>2252.6057000000001</v>
      </c>
      <c r="L15" s="7">
        <v>2743.5576000000001</v>
      </c>
      <c r="M15" s="8">
        <v>0</v>
      </c>
      <c r="N15" s="8">
        <v>1.49</v>
      </c>
      <c r="O15" s="8">
        <v>1.4</v>
      </c>
      <c r="P15" s="8">
        <v>1.5</v>
      </c>
      <c r="Q15" s="8">
        <v>0</v>
      </c>
    </row>
    <row r="16" spans="1:19" ht="23.25" thickBot="1" x14ac:dyDescent="0.4">
      <c r="A16" s="1" t="s">
        <v>18</v>
      </c>
      <c r="B16" s="2">
        <v>1678</v>
      </c>
      <c r="C16" s="2">
        <v>1722</v>
      </c>
      <c r="D16" s="2">
        <v>1792</v>
      </c>
      <c r="E16" s="4">
        <v>0</v>
      </c>
      <c r="F16" s="3">
        <v>2515.3362000000002</v>
      </c>
      <c r="G16" s="3">
        <v>2650.8373999999999</v>
      </c>
      <c r="H16" s="3">
        <v>2685.1505000000002</v>
      </c>
      <c r="I16" s="4">
        <v>0</v>
      </c>
      <c r="J16" s="3">
        <v>2512.0257000000001</v>
      </c>
      <c r="K16" s="3">
        <v>2650.3868000000002</v>
      </c>
      <c r="L16" s="3">
        <v>2680.5383000000002</v>
      </c>
      <c r="M16" s="4">
        <v>0</v>
      </c>
      <c r="N16" s="4">
        <v>1.5</v>
      </c>
      <c r="O16" s="4">
        <v>1.54</v>
      </c>
      <c r="P16" s="4">
        <v>1.5</v>
      </c>
      <c r="Q16" s="4">
        <v>0</v>
      </c>
    </row>
    <row r="17" spans="1:17" x14ac:dyDescent="0.35">
      <c r="A17" s="11" t="s">
        <v>20</v>
      </c>
      <c r="B17" s="12">
        <v>18047</v>
      </c>
      <c r="C17" s="12">
        <v>19098</v>
      </c>
      <c r="D17" s="12">
        <v>20272</v>
      </c>
      <c r="E17" s="12">
        <v>5075</v>
      </c>
      <c r="F17" s="13">
        <v>27945.013599999998</v>
      </c>
      <c r="G17" s="13">
        <v>29334.076400000002</v>
      </c>
      <c r="H17" s="13">
        <v>31830.6986</v>
      </c>
      <c r="I17" s="13">
        <v>8052.8845000000001</v>
      </c>
      <c r="J17" s="13">
        <v>27915.173999999999</v>
      </c>
      <c r="K17" s="13">
        <v>29321.9601</v>
      </c>
      <c r="L17" s="13">
        <v>31793.309799999999</v>
      </c>
      <c r="M17" s="13">
        <v>8048.8797999999997</v>
      </c>
      <c r="N17" s="11">
        <v>1.55</v>
      </c>
      <c r="O17" s="11">
        <v>1.54</v>
      </c>
      <c r="P17" s="11">
        <v>1.57</v>
      </c>
      <c r="Q17" s="11">
        <v>1.59</v>
      </c>
    </row>
    <row r="18" spans="1:17" x14ac:dyDescent="0.35">
      <c r="A18" s="178" t="s">
        <v>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84"/>
      <c r="Q18" s="84"/>
    </row>
    <row r="19" spans="1:17" x14ac:dyDescent="0.35">
      <c r="A19" s="178" t="s">
        <v>351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84"/>
      <c r="Q19" s="84"/>
    </row>
    <row r="20" spans="1:17" ht="23.25" thickBot="1" x14ac:dyDescent="0.4">
      <c r="A20" s="179" t="s">
        <v>2</v>
      </c>
      <c r="B20" s="82"/>
      <c r="C20" s="180" t="s">
        <v>3</v>
      </c>
      <c r="D20" s="180"/>
      <c r="E20" s="83"/>
      <c r="F20" s="180" t="s">
        <v>4</v>
      </c>
      <c r="G20" s="180"/>
      <c r="H20" s="83"/>
      <c r="I20" s="83"/>
      <c r="J20" s="181" t="s">
        <v>5</v>
      </c>
      <c r="K20" s="181"/>
      <c r="L20" s="181"/>
      <c r="M20" s="181"/>
      <c r="N20" s="182" t="s">
        <v>6</v>
      </c>
      <c r="O20" s="182"/>
      <c r="P20" s="182"/>
      <c r="Q20" s="182"/>
    </row>
    <row r="21" spans="1:17" ht="24" thickTop="1" thickBot="1" x14ac:dyDescent="0.4">
      <c r="A21" s="180"/>
      <c r="B21" s="9">
        <v>2557</v>
      </c>
      <c r="C21" s="9">
        <v>2558</v>
      </c>
      <c r="D21" s="9">
        <v>2559</v>
      </c>
      <c r="E21" s="9">
        <v>2560</v>
      </c>
      <c r="F21" s="9">
        <v>2557</v>
      </c>
      <c r="G21" s="9">
        <v>2558</v>
      </c>
      <c r="H21" s="9">
        <v>2559</v>
      </c>
      <c r="I21" s="9">
        <v>2560</v>
      </c>
      <c r="J21" s="9">
        <v>2557</v>
      </c>
      <c r="K21" s="9">
        <v>2558</v>
      </c>
      <c r="L21" s="9">
        <v>2559</v>
      </c>
      <c r="M21" s="9">
        <v>2560</v>
      </c>
      <c r="N21" s="10">
        <v>2557</v>
      </c>
      <c r="O21" s="10">
        <v>2558</v>
      </c>
      <c r="P21" s="10">
        <v>2559</v>
      </c>
      <c r="Q21" s="10">
        <v>2560</v>
      </c>
    </row>
    <row r="22" spans="1:17" ht="24" thickTop="1" thickBot="1" x14ac:dyDescent="0.4">
      <c r="A22" s="5" t="s">
        <v>7</v>
      </c>
      <c r="B22" s="8">
        <v>828</v>
      </c>
      <c r="C22" s="8">
        <v>871</v>
      </c>
      <c r="D22" s="8">
        <v>784</v>
      </c>
      <c r="E22" s="8">
        <v>765</v>
      </c>
      <c r="F22" s="7">
        <v>1051.2101</v>
      </c>
      <c r="G22" s="8">
        <v>979.42039999999997</v>
      </c>
      <c r="H22" s="7">
        <v>1041.9357</v>
      </c>
      <c r="I22" s="8">
        <v>994.5299</v>
      </c>
      <c r="J22" s="7">
        <v>1047.7992999999999</v>
      </c>
      <c r="K22" s="8">
        <v>976.99080000000004</v>
      </c>
      <c r="L22" s="7">
        <v>1040.9556</v>
      </c>
      <c r="M22" s="8">
        <v>992.29150000000004</v>
      </c>
      <c r="N22" s="8">
        <v>1.27</v>
      </c>
      <c r="O22" s="8">
        <v>1.1200000000000001</v>
      </c>
      <c r="P22" s="8">
        <v>1.33</v>
      </c>
      <c r="Q22" s="8">
        <v>1.3</v>
      </c>
    </row>
    <row r="23" spans="1:17" ht="23.25" thickBot="1" x14ac:dyDescent="0.4">
      <c r="A23" s="1" t="s">
        <v>8</v>
      </c>
      <c r="B23" s="4">
        <v>810</v>
      </c>
      <c r="C23" s="4">
        <v>773</v>
      </c>
      <c r="D23" s="4">
        <v>821</v>
      </c>
      <c r="E23" s="4">
        <v>791</v>
      </c>
      <c r="F23" s="3">
        <v>1053.2923000000001</v>
      </c>
      <c r="G23" s="3">
        <v>1020.6742</v>
      </c>
      <c r="H23" s="3">
        <v>1031.4099000000001</v>
      </c>
      <c r="I23" s="4">
        <v>979.88059999999996</v>
      </c>
      <c r="J23" s="3">
        <v>1052.9739999999999</v>
      </c>
      <c r="K23" s="3">
        <v>1019.2002</v>
      </c>
      <c r="L23" s="3">
        <v>1028.684</v>
      </c>
      <c r="M23" s="4">
        <v>978.96799999999996</v>
      </c>
      <c r="N23" s="4">
        <v>1.3</v>
      </c>
      <c r="O23" s="4">
        <v>1.32</v>
      </c>
      <c r="P23" s="4">
        <v>1.26</v>
      </c>
      <c r="Q23" s="4">
        <v>1.24</v>
      </c>
    </row>
    <row r="24" spans="1:17" ht="23.25" thickBot="1" x14ac:dyDescent="0.4">
      <c r="A24" s="5" t="s">
        <v>9</v>
      </c>
      <c r="B24" s="8">
        <v>810</v>
      </c>
      <c r="C24" s="8">
        <v>764</v>
      </c>
      <c r="D24" s="8">
        <v>817</v>
      </c>
      <c r="E24" s="8">
        <v>623</v>
      </c>
      <c r="F24" s="7">
        <v>1005.874</v>
      </c>
      <c r="G24" s="7">
        <v>1004.8219</v>
      </c>
      <c r="H24" s="7">
        <v>1056.2140999999999</v>
      </c>
      <c r="I24" s="8">
        <v>706.94529999999997</v>
      </c>
      <c r="J24" s="7">
        <v>1003.1034</v>
      </c>
      <c r="K24" s="7">
        <v>1003.1724</v>
      </c>
      <c r="L24" s="7">
        <v>1053.7553</v>
      </c>
      <c r="M24" s="8">
        <v>707.29790000000003</v>
      </c>
      <c r="N24" s="8">
        <v>1.24</v>
      </c>
      <c r="O24" s="8">
        <v>1.32</v>
      </c>
      <c r="P24" s="8">
        <v>1.29</v>
      </c>
      <c r="Q24" s="8">
        <v>1.1299999999999999</v>
      </c>
    </row>
    <row r="25" spans="1:17" ht="23.25" thickBot="1" x14ac:dyDescent="0.4">
      <c r="A25" s="1" t="s">
        <v>10</v>
      </c>
      <c r="B25" s="4">
        <v>859</v>
      </c>
      <c r="C25" s="4">
        <v>806</v>
      </c>
      <c r="D25" s="4">
        <v>838</v>
      </c>
      <c r="E25" s="4">
        <v>0</v>
      </c>
      <c r="F25" s="3">
        <v>1073.6162999999999</v>
      </c>
      <c r="G25" s="3">
        <v>1112.6215999999999</v>
      </c>
      <c r="H25" s="3">
        <v>1071.0497</v>
      </c>
      <c r="I25" s="4">
        <v>0</v>
      </c>
      <c r="J25" s="3">
        <v>1069.4386</v>
      </c>
      <c r="K25" s="3">
        <v>1110.3984</v>
      </c>
      <c r="L25" s="3">
        <v>1067.6211000000001</v>
      </c>
      <c r="M25" s="4">
        <v>0</v>
      </c>
      <c r="N25" s="4">
        <v>1.25</v>
      </c>
      <c r="O25" s="4">
        <v>1.38</v>
      </c>
      <c r="P25" s="4">
        <v>1.28</v>
      </c>
      <c r="Q25" s="4">
        <v>0</v>
      </c>
    </row>
    <row r="26" spans="1:17" ht="23.25" thickBot="1" x14ac:dyDescent="0.4">
      <c r="A26" s="5" t="s">
        <v>11</v>
      </c>
      <c r="B26" s="8">
        <v>772</v>
      </c>
      <c r="C26" s="8">
        <v>790</v>
      </c>
      <c r="D26" s="8">
        <v>720</v>
      </c>
      <c r="E26" s="8">
        <v>0</v>
      </c>
      <c r="F26" s="8">
        <v>900.87260000000003</v>
      </c>
      <c r="G26" s="7">
        <v>1072.2050999999999</v>
      </c>
      <c r="H26" s="8">
        <v>916.20330000000001</v>
      </c>
      <c r="I26" s="8">
        <v>0</v>
      </c>
      <c r="J26" s="8">
        <v>902.2423</v>
      </c>
      <c r="K26" s="7">
        <v>1071.5132000000001</v>
      </c>
      <c r="L26" s="8">
        <v>915.05039999999997</v>
      </c>
      <c r="M26" s="8">
        <v>0</v>
      </c>
      <c r="N26" s="8">
        <v>1.17</v>
      </c>
      <c r="O26" s="8">
        <v>1.36</v>
      </c>
      <c r="P26" s="8">
        <v>1.27</v>
      </c>
      <c r="Q26" s="8">
        <v>0</v>
      </c>
    </row>
    <row r="27" spans="1:17" ht="23.25" thickBot="1" x14ac:dyDescent="0.4">
      <c r="A27" s="1" t="s">
        <v>12</v>
      </c>
      <c r="B27" s="4">
        <v>876</v>
      </c>
      <c r="C27" s="4">
        <v>813</v>
      </c>
      <c r="D27" s="4">
        <v>786</v>
      </c>
      <c r="E27" s="4">
        <v>0</v>
      </c>
      <c r="F27" s="3">
        <v>1140.7507000000001</v>
      </c>
      <c r="G27" s="3">
        <v>1081.2467999999999</v>
      </c>
      <c r="H27" s="3">
        <v>1066.7592999999999</v>
      </c>
      <c r="I27" s="4">
        <v>0</v>
      </c>
      <c r="J27" s="3">
        <v>1138.7627</v>
      </c>
      <c r="K27" s="3">
        <v>1078.7786000000001</v>
      </c>
      <c r="L27" s="3">
        <v>1064.6292000000001</v>
      </c>
      <c r="M27" s="4">
        <v>0</v>
      </c>
      <c r="N27" s="4">
        <v>1.3</v>
      </c>
      <c r="O27" s="4">
        <v>1.33</v>
      </c>
      <c r="P27" s="4">
        <v>1.36</v>
      </c>
      <c r="Q27" s="4">
        <v>0</v>
      </c>
    </row>
    <row r="28" spans="1:17" ht="23.25" thickBot="1" x14ac:dyDescent="0.4">
      <c r="A28" s="5" t="s">
        <v>13</v>
      </c>
      <c r="B28" s="8">
        <v>719</v>
      </c>
      <c r="C28" s="8">
        <v>729</v>
      </c>
      <c r="D28" s="8">
        <v>775</v>
      </c>
      <c r="E28" s="8">
        <v>0</v>
      </c>
      <c r="F28" s="8">
        <v>986.47370000000001</v>
      </c>
      <c r="G28" s="8">
        <v>892.10680000000002</v>
      </c>
      <c r="H28" s="7">
        <v>1021.1706</v>
      </c>
      <c r="I28" s="8">
        <v>0</v>
      </c>
      <c r="J28" s="8">
        <v>985.76020000000005</v>
      </c>
      <c r="K28" s="8">
        <v>892.19690000000003</v>
      </c>
      <c r="L28" s="7">
        <v>1016.9204</v>
      </c>
      <c r="M28" s="8">
        <v>0</v>
      </c>
      <c r="N28" s="8">
        <v>1.37</v>
      </c>
      <c r="O28" s="8">
        <v>1.22</v>
      </c>
      <c r="P28" s="8">
        <v>1.32</v>
      </c>
      <c r="Q28" s="8">
        <v>0</v>
      </c>
    </row>
    <row r="29" spans="1:17" ht="23.25" thickBot="1" x14ac:dyDescent="0.4">
      <c r="A29" s="1" t="s">
        <v>14</v>
      </c>
      <c r="B29" s="4">
        <v>730</v>
      </c>
      <c r="C29" s="4">
        <v>754</v>
      </c>
      <c r="D29" s="4">
        <v>708</v>
      </c>
      <c r="E29" s="4">
        <v>0</v>
      </c>
      <c r="F29" s="4">
        <v>973.12929999999994</v>
      </c>
      <c r="G29" s="4">
        <v>898.15250000000003</v>
      </c>
      <c r="H29" s="4">
        <v>953.51379999999995</v>
      </c>
      <c r="I29" s="4">
        <v>0</v>
      </c>
      <c r="J29" s="4">
        <v>970.20219999999995</v>
      </c>
      <c r="K29" s="4">
        <v>896.94849999999997</v>
      </c>
      <c r="L29" s="4">
        <v>950.82339999999999</v>
      </c>
      <c r="M29" s="4">
        <v>0</v>
      </c>
      <c r="N29" s="4">
        <v>1.33</v>
      </c>
      <c r="O29" s="4">
        <v>1.19</v>
      </c>
      <c r="P29" s="4">
        <v>1.35</v>
      </c>
      <c r="Q29" s="4">
        <v>0</v>
      </c>
    </row>
    <row r="30" spans="1:17" ht="23.25" thickBot="1" x14ac:dyDescent="0.4">
      <c r="A30" s="5" t="s">
        <v>15</v>
      </c>
      <c r="B30" s="8">
        <v>830</v>
      </c>
      <c r="C30" s="8">
        <v>743</v>
      </c>
      <c r="D30" s="8">
        <v>730</v>
      </c>
      <c r="E30" s="8">
        <v>0</v>
      </c>
      <c r="F30" s="7">
        <v>1073.2449999999999</v>
      </c>
      <c r="G30" s="8">
        <v>945.52319999999997</v>
      </c>
      <c r="H30" s="8">
        <v>935.68640000000005</v>
      </c>
      <c r="I30" s="8">
        <v>0</v>
      </c>
      <c r="J30" s="7">
        <v>1072.8412000000001</v>
      </c>
      <c r="K30" s="8">
        <v>945.51199999999994</v>
      </c>
      <c r="L30" s="8">
        <v>932.86519999999996</v>
      </c>
      <c r="M30" s="8">
        <v>0</v>
      </c>
      <c r="N30" s="8">
        <v>1.29</v>
      </c>
      <c r="O30" s="8">
        <v>1.27</v>
      </c>
      <c r="P30" s="8">
        <v>1.28</v>
      </c>
      <c r="Q30" s="8">
        <v>0</v>
      </c>
    </row>
    <row r="31" spans="1:17" ht="23.25" thickBot="1" x14ac:dyDescent="0.4">
      <c r="A31" s="1" t="s">
        <v>16</v>
      </c>
      <c r="B31" s="4">
        <v>903</v>
      </c>
      <c r="C31" s="4">
        <v>856</v>
      </c>
      <c r="D31" s="4">
        <v>796</v>
      </c>
      <c r="E31" s="4">
        <v>0</v>
      </c>
      <c r="F31" s="3">
        <v>1080.0118</v>
      </c>
      <c r="G31" s="3">
        <v>1055.6384</v>
      </c>
      <c r="H31" s="3">
        <v>1068.8544999999999</v>
      </c>
      <c r="I31" s="4">
        <v>0</v>
      </c>
      <c r="J31" s="3">
        <v>1077.8308999999999</v>
      </c>
      <c r="K31" s="3">
        <v>1053.2475999999999</v>
      </c>
      <c r="L31" s="3">
        <v>1067.8997999999999</v>
      </c>
      <c r="M31" s="4">
        <v>0</v>
      </c>
      <c r="N31" s="4">
        <v>1.2</v>
      </c>
      <c r="O31" s="4">
        <v>1.23</v>
      </c>
      <c r="P31" s="4">
        <v>1.34</v>
      </c>
      <c r="Q31" s="4">
        <v>0</v>
      </c>
    </row>
    <row r="32" spans="1:17" ht="23.25" thickBot="1" x14ac:dyDescent="0.4">
      <c r="A32" s="5" t="s">
        <v>17</v>
      </c>
      <c r="B32" s="8">
        <v>824</v>
      </c>
      <c r="C32" s="8">
        <v>794</v>
      </c>
      <c r="D32" s="8">
        <v>772</v>
      </c>
      <c r="E32" s="8">
        <v>0</v>
      </c>
      <c r="F32" s="8">
        <v>995.75519999999995</v>
      </c>
      <c r="G32" s="8">
        <v>989.93150000000003</v>
      </c>
      <c r="H32" s="7">
        <v>1090.8125</v>
      </c>
      <c r="I32" s="8">
        <v>0</v>
      </c>
      <c r="J32" s="8">
        <v>992.99680000000001</v>
      </c>
      <c r="K32" s="8">
        <v>991.08209999999997</v>
      </c>
      <c r="L32" s="7">
        <v>1087.7952</v>
      </c>
      <c r="M32" s="8">
        <v>0</v>
      </c>
      <c r="N32" s="8">
        <v>1.21</v>
      </c>
      <c r="O32" s="8">
        <v>1.25</v>
      </c>
      <c r="P32" s="8">
        <v>1.41</v>
      </c>
      <c r="Q32" s="8">
        <v>0</v>
      </c>
    </row>
    <row r="33" spans="1:17" ht="23.25" thickBot="1" x14ac:dyDescent="0.4">
      <c r="A33" s="1" t="s">
        <v>18</v>
      </c>
      <c r="B33" s="4">
        <v>802</v>
      </c>
      <c r="C33" s="4">
        <v>848</v>
      </c>
      <c r="D33" s="4">
        <v>783</v>
      </c>
      <c r="E33" s="4">
        <v>0</v>
      </c>
      <c r="F33" s="3">
        <v>1004.867</v>
      </c>
      <c r="G33" s="4">
        <v>983.55370000000005</v>
      </c>
      <c r="H33" s="4">
        <v>904.5258</v>
      </c>
      <c r="I33" s="4">
        <v>0</v>
      </c>
      <c r="J33" s="3">
        <v>1002.9777</v>
      </c>
      <c r="K33" s="4">
        <v>981.73180000000002</v>
      </c>
      <c r="L33" s="4">
        <v>902.33159999999998</v>
      </c>
      <c r="M33" s="4">
        <v>0</v>
      </c>
      <c r="N33" s="4">
        <v>1.25</v>
      </c>
      <c r="O33" s="4">
        <v>1.1599999999999999</v>
      </c>
      <c r="P33" s="4">
        <v>1.1599999999999999</v>
      </c>
      <c r="Q33" s="4">
        <v>0</v>
      </c>
    </row>
    <row r="34" spans="1:17" x14ac:dyDescent="0.35">
      <c r="A34" s="11" t="s">
        <v>20</v>
      </c>
      <c r="B34" s="12">
        <v>9763</v>
      </c>
      <c r="C34" s="12">
        <v>9541</v>
      </c>
      <c r="D34" s="12">
        <v>9330</v>
      </c>
      <c r="E34" s="12">
        <v>2179</v>
      </c>
      <c r="F34" s="13">
        <v>12339.098</v>
      </c>
      <c r="G34" s="13">
        <v>12035.8961</v>
      </c>
      <c r="H34" s="13">
        <v>12158.1356</v>
      </c>
      <c r="I34" s="13">
        <v>2681.3557999999998</v>
      </c>
      <c r="J34" s="13">
        <v>12316.9293</v>
      </c>
      <c r="K34" s="13">
        <v>12020.772499999999</v>
      </c>
      <c r="L34" s="13">
        <v>12129.331200000001</v>
      </c>
      <c r="M34" s="13">
        <v>2678.5574000000001</v>
      </c>
      <c r="N34" s="11">
        <v>1.26</v>
      </c>
      <c r="O34" s="11">
        <v>1.26</v>
      </c>
      <c r="P34" s="11">
        <v>1.3</v>
      </c>
      <c r="Q34" s="11">
        <v>1.23</v>
      </c>
    </row>
    <row r="35" spans="1:17" x14ac:dyDescent="0.35">
      <c r="A35" s="178" t="s">
        <v>0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84"/>
      <c r="Q35" s="84"/>
    </row>
    <row r="36" spans="1:17" x14ac:dyDescent="0.35">
      <c r="A36" s="178" t="s">
        <v>352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84"/>
      <c r="Q36" s="84"/>
    </row>
    <row r="37" spans="1:17" ht="23.25" thickBot="1" x14ac:dyDescent="0.4">
      <c r="A37" s="179" t="s">
        <v>2</v>
      </c>
      <c r="B37" s="82"/>
      <c r="C37" s="180" t="s">
        <v>3</v>
      </c>
      <c r="D37" s="180"/>
      <c r="E37" s="83"/>
      <c r="F37" s="180" t="s">
        <v>4</v>
      </c>
      <c r="G37" s="180"/>
      <c r="H37" s="83"/>
      <c r="I37" s="83"/>
      <c r="J37" s="181" t="s">
        <v>5</v>
      </c>
      <c r="K37" s="181"/>
      <c r="L37" s="181"/>
      <c r="M37" s="181"/>
      <c r="N37" s="182" t="s">
        <v>6</v>
      </c>
      <c r="O37" s="182"/>
      <c r="P37" s="182"/>
      <c r="Q37" s="182"/>
    </row>
    <row r="38" spans="1:17" ht="24" thickTop="1" thickBot="1" x14ac:dyDescent="0.4">
      <c r="A38" s="180"/>
      <c r="B38" s="9">
        <v>2557</v>
      </c>
      <c r="C38" s="9">
        <v>2558</v>
      </c>
      <c r="D38" s="9">
        <v>2559</v>
      </c>
      <c r="E38" s="9">
        <v>2560</v>
      </c>
      <c r="F38" s="9">
        <v>2557</v>
      </c>
      <c r="G38" s="9">
        <v>2558</v>
      </c>
      <c r="H38" s="9">
        <v>2559</v>
      </c>
      <c r="I38" s="9">
        <v>2560</v>
      </c>
      <c r="J38" s="9">
        <v>2557</v>
      </c>
      <c r="K38" s="9">
        <v>2558</v>
      </c>
      <c r="L38" s="9">
        <v>2559</v>
      </c>
      <c r="M38" s="9">
        <v>2560</v>
      </c>
      <c r="N38" s="10">
        <v>2557</v>
      </c>
      <c r="O38" s="10">
        <v>2558</v>
      </c>
      <c r="P38" s="10">
        <v>2559</v>
      </c>
      <c r="Q38" s="10">
        <v>2560</v>
      </c>
    </row>
    <row r="39" spans="1:17" ht="24" thickTop="1" thickBot="1" x14ac:dyDescent="0.4">
      <c r="A39" s="5" t="s">
        <v>7</v>
      </c>
      <c r="B39" s="8">
        <v>264</v>
      </c>
      <c r="C39" s="8">
        <v>239</v>
      </c>
      <c r="D39" s="8">
        <v>367</v>
      </c>
      <c r="E39" s="8">
        <v>358</v>
      </c>
      <c r="F39" s="8">
        <v>157.72380000000001</v>
      </c>
      <c r="G39" s="8">
        <v>173.85900000000001</v>
      </c>
      <c r="H39" s="8">
        <v>251.10409999999999</v>
      </c>
      <c r="I39" s="8">
        <v>255.17269999999999</v>
      </c>
      <c r="J39" s="8">
        <v>158.17320000000001</v>
      </c>
      <c r="K39" s="8">
        <v>173.26159999999999</v>
      </c>
      <c r="L39" s="8">
        <v>249.46799999999999</v>
      </c>
      <c r="M39" s="8">
        <v>253.4802</v>
      </c>
      <c r="N39" s="8">
        <v>0.6</v>
      </c>
      <c r="O39" s="8">
        <v>0.73</v>
      </c>
      <c r="P39" s="8">
        <v>0.68</v>
      </c>
      <c r="Q39" s="8">
        <v>0.71</v>
      </c>
    </row>
    <row r="40" spans="1:17" ht="23.25" thickBot="1" x14ac:dyDescent="0.4">
      <c r="A40" s="1" t="s">
        <v>8</v>
      </c>
      <c r="B40" s="4">
        <v>188</v>
      </c>
      <c r="C40" s="4">
        <v>177</v>
      </c>
      <c r="D40" s="4">
        <v>400</v>
      </c>
      <c r="E40" s="4">
        <v>347</v>
      </c>
      <c r="F40" s="4">
        <v>124.38720000000001</v>
      </c>
      <c r="G40" s="4">
        <v>131.4393</v>
      </c>
      <c r="H40" s="4">
        <v>258.66019999999997</v>
      </c>
      <c r="I40" s="4">
        <v>265.51609999999999</v>
      </c>
      <c r="J40" s="4">
        <v>123.8411</v>
      </c>
      <c r="K40" s="4">
        <v>131.09899999999999</v>
      </c>
      <c r="L40" s="4">
        <v>257.35849999999999</v>
      </c>
      <c r="M40" s="4">
        <v>262.83179999999999</v>
      </c>
      <c r="N40" s="4">
        <v>0.66</v>
      </c>
      <c r="O40" s="4">
        <v>0.74</v>
      </c>
      <c r="P40" s="4">
        <v>0.65</v>
      </c>
      <c r="Q40" s="4">
        <v>0.77</v>
      </c>
    </row>
    <row r="41" spans="1:17" ht="23.25" thickBot="1" x14ac:dyDescent="0.4">
      <c r="A41" s="5" t="s">
        <v>9</v>
      </c>
      <c r="B41" s="8">
        <v>178</v>
      </c>
      <c r="C41" s="8">
        <v>194</v>
      </c>
      <c r="D41" s="8">
        <v>296</v>
      </c>
      <c r="E41" s="8">
        <v>304</v>
      </c>
      <c r="F41" s="8">
        <v>138.0386</v>
      </c>
      <c r="G41" s="8">
        <v>131.2747</v>
      </c>
      <c r="H41" s="8">
        <v>201.4213</v>
      </c>
      <c r="I41" s="8">
        <v>210.2901</v>
      </c>
      <c r="J41" s="8">
        <v>136.89680000000001</v>
      </c>
      <c r="K41" s="8">
        <v>131.12129999999999</v>
      </c>
      <c r="L41" s="8">
        <v>200.6737</v>
      </c>
      <c r="M41" s="8">
        <v>208.10929999999999</v>
      </c>
      <c r="N41" s="8">
        <v>0.78</v>
      </c>
      <c r="O41" s="8">
        <v>0.68</v>
      </c>
      <c r="P41" s="8">
        <v>0.68</v>
      </c>
      <c r="Q41" s="8">
        <v>0.69</v>
      </c>
    </row>
    <row r="42" spans="1:17" ht="23.25" thickBot="1" x14ac:dyDescent="0.4">
      <c r="A42" s="1" t="s">
        <v>10</v>
      </c>
      <c r="B42" s="4">
        <v>214</v>
      </c>
      <c r="C42" s="4">
        <v>178</v>
      </c>
      <c r="D42" s="4">
        <v>306</v>
      </c>
      <c r="E42" s="4">
        <v>98</v>
      </c>
      <c r="F42" s="4">
        <v>172.19300000000001</v>
      </c>
      <c r="G42" s="4">
        <v>126.51300000000001</v>
      </c>
      <c r="H42" s="4">
        <v>209.82300000000001</v>
      </c>
      <c r="I42" s="4">
        <v>59.8675</v>
      </c>
      <c r="J42" s="4">
        <v>171.30850000000001</v>
      </c>
      <c r="K42" s="4">
        <v>126.2825</v>
      </c>
      <c r="L42" s="4">
        <v>209.19329999999999</v>
      </c>
      <c r="M42" s="4">
        <v>59.222799999999999</v>
      </c>
      <c r="N42" s="4">
        <v>0.8</v>
      </c>
      <c r="O42" s="4">
        <v>0.71</v>
      </c>
      <c r="P42" s="4">
        <v>0.69</v>
      </c>
      <c r="Q42" s="4">
        <v>0.61</v>
      </c>
    </row>
    <row r="43" spans="1:17" ht="23.25" thickBot="1" x14ac:dyDescent="0.4">
      <c r="A43" s="5" t="s">
        <v>11</v>
      </c>
      <c r="B43" s="8">
        <v>240</v>
      </c>
      <c r="C43" s="8">
        <v>213</v>
      </c>
      <c r="D43" s="8">
        <v>279</v>
      </c>
      <c r="E43" s="8">
        <v>0</v>
      </c>
      <c r="F43" s="8">
        <v>177.48759999999999</v>
      </c>
      <c r="G43" s="8">
        <v>147.03190000000001</v>
      </c>
      <c r="H43" s="8">
        <v>180.95230000000001</v>
      </c>
      <c r="I43" s="8">
        <v>0</v>
      </c>
      <c r="J43" s="8">
        <v>176.34620000000001</v>
      </c>
      <c r="K43" s="8">
        <v>146.85050000000001</v>
      </c>
      <c r="L43" s="8">
        <v>180.26910000000001</v>
      </c>
      <c r="M43" s="8">
        <v>0</v>
      </c>
      <c r="N43" s="8">
        <v>0.74</v>
      </c>
      <c r="O43" s="8">
        <v>0.69</v>
      </c>
      <c r="P43" s="8">
        <v>0.65</v>
      </c>
      <c r="Q43" s="8">
        <v>0</v>
      </c>
    </row>
    <row r="44" spans="1:17" ht="23.25" thickBot="1" x14ac:dyDescent="0.4">
      <c r="A44" s="1" t="s">
        <v>12</v>
      </c>
      <c r="B44" s="4">
        <v>207</v>
      </c>
      <c r="C44" s="4">
        <v>237</v>
      </c>
      <c r="D44" s="4">
        <v>320</v>
      </c>
      <c r="E44" s="4">
        <v>0</v>
      </c>
      <c r="F44" s="4">
        <v>170.98990000000001</v>
      </c>
      <c r="G44" s="4">
        <v>159.74299999999999</v>
      </c>
      <c r="H44" s="4">
        <v>221.62559999999999</v>
      </c>
      <c r="I44" s="4">
        <v>0</v>
      </c>
      <c r="J44" s="4">
        <v>170.60769999999999</v>
      </c>
      <c r="K44" s="4">
        <v>159.13720000000001</v>
      </c>
      <c r="L44" s="4">
        <v>220.48670000000001</v>
      </c>
      <c r="M44" s="4">
        <v>0</v>
      </c>
      <c r="N44" s="4">
        <v>0.83</v>
      </c>
      <c r="O44" s="4">
        <v>0.67</v>
      </c>
      <c r="P44" s="4">
        <v>0.69</v>
      </c>
      <c r="Q44" s="4">
        <v>0</v>
      </c>
    </row>
    <row r="45" spans="1:17" ht="23.25" thickBot="1" x14ac:dyDescent="0.4">
      <c r="A45" s="5" t="s">
        <v>13</v>
      </c>
      <c r="B45" s="8">
        <v>250</v>
      </c>
      <c r="C45" s="8">
        <v>214</v>
      </c>
      <c r="D45" s="8">
        <v>320</v>
      </c>
      <c r="E45" s="8">
        <v>0</v>
      </c>
      <c r="F45" s="8">
        <v>174.18969999999999</v>
      </c>
      <c r="G45" s="8">
        <v>141.62690000000001</v>
      </c>
      <c r="H45" s="8">
        <v>235.03809999999999</v>
      </c>
      <c r="I45" s="8">
        <v>0</v>
      </c>
      <c r="J45" s="8">
        <v>173.66579999999999</v>
      </c>
      <c r="K45" s="8">
        <v>140.7987</v>
      </c>
      <c r="L45" s="8">
        <v>233.30930000000001</v>
      </c>
      <c r="M45" s="8">
        <v>0</v>
      </c>
      <c r="N45" s="8">
        <v>0.7</v>
      </c>
      <c r="O45" s="8">
        <v>0.66</v>
      </c>
      <c r="P45" s="8">
        <v>0.73</v>
      </c>
      <c r="Q45" s="8">
        <v>0</v>
      </c>
    </row>
    <row r="46" spans="1:17" ht="23.25" thickBot="1" x14ac:dyDescent="0.4">
      <c r="A46" s="1" t="s">
        <v>14</v>
      </c>
      <c r="B46" s="4">
        <v>199</v>
      </c>
      <c r="C46" s="4">
        <v>224</v>
      </c>
      <c r="D46" s="4">
        <v>279</v>
      </c>
      <c r="E46" s="4">
        <v>0</v>
      </c>
      <c r="F46" s="4">
        <v>130.25739999999999</v>
      </c>
      <c r="G46" s="4">
        <v>157.4528</v>
      </c>
      <c r="H46" s="4">
        <v>190.57069999999999</v>
      </c>
      <c r="I46" s="4">
        <v>0</v>
      </c>
      <c r="J46" s="4">
        <v>129.37909999999999</v>
      </c>
      <c r="K46" s="4">
        <v>156.5976</v>
      </c>
      <c r="L46" s="4">
        <v>189.2286</v>
      </c>
      <c r="M46" s="4">
        <v>0</v>
      </c>
      <c r="N46" s="4">
        <v>0.65</v>
      </c>
      <c r="O46" s="4">
        <v>0.7</v>
      </c>
      <c r="P46" s="4">
        <v>0.68</v>
      </c>
      <c r="Q46" s="4">
        <v>0</v>
      </c>
    </row>
    <row r="47" spans="1:17" ht="23.25" thickBot="1" x14ac:dyDescent="0.4">
      <c r="A47" s="5" t="s">
        <v>15</v>
      </c>
      <c r="B47" s="8">
        <v>199</v>
      </c>
      <c r="C47" s="8">
        <v>246</v>
      </c>
      <c r="D47" s="8">
        <v>289</v>
      </c>
      <c r="E47" s="8">
        <v>0</v>
      </c>
      <c r="F47" s="8">
        <v>129.3485</v>
      </c>
      <c r="G47" s="8">
        <v>187.3176</v>
      </c>
      <c r="H47" s="8">
        <v>188.81370000000001</v>
      </c>
      <c r="I47" s="8">
        <v>0</v>
      </c>
      <c r="J47" s="8">
        <v>129.1748</v>
      </c>
      <c r="K47" s="8">
        <v>185.85720000000001</v>
      </c>
      <c r="L47" s="8">
        <v>187.5958</v>
      </c>
      <c r="M47" s="8">
        <v>0</v>
      </c>
      <c r="N47" s="8">
        <v>0.65</v>
      </c>
      <c r="O47" s="8">
        <v>0.76</v>
      </c>
      <c r="P47" s="8">
        <v>0.65</v>
      </c>
      <c r="Q47" s="8">
        <v>0</v>
      </c>
    </row>
    <row r="48" spans="1:17" ht="23.25" thickBot="1" x14ac:dyDescent="0.4">
      <c r="A48" s="1" t="s">
        <v>16</v>
      </c>
      <c r="B48" s="4">
        <v>225</v>
      </c>
      <c r="C48" s="4">
        <v>293</v>
      </c>
      <c r="D48" s="4">
        <v>316</v>
      </c>
      <c r="E48" s="4">
        <v>0</v>
      </c>
      <c r="F48" s="4">
        <v>164.67599999999999</v>
      </c>
      <c r="G48" s="4">
        <v>205.2517</v>
      </c>
      <c r="H48" s="4">
        <v>207.41319999999999</v>
      </c>
      <c r="I48" s="4">
        <v>0</v>
      </c>
      <c r="J48" s="4">
        <v>163.99270000000001</v>
      </c>
      <c r="K48" s="4">
        <v>204.46</v>
      </c>
      <c r="L48" s="4">
        <v>206.0112</v>
      </c>
      <c r="M48" s="4">
        <v>0</v>
      </c>
      <c r="N48" s="4">
        <v>0.73</v>
      </c>
      <c r="O48" s="4">
        <v>0.7</v>
      </c>
      <c r="P48" s="4">
        <v>0.66</v>
      </c>
      <c r="Q48" s="4">
        <v>0</v>
      </c>
    </row>
    <row r="49" spans="1:17" ht="23.25" thickBot="1" x14ac:dyDescent="0.4">
      <c r="A49" s="5" t="s">
        <v>17</v>
      </c>
      <c r="B49" s="8">
        <v>199</v>
      </c>
      <c r="C49" s="8">
        <v>303</v>
      </c>
      <c r="D49" s="8">
        <v>377</v>
      </c>
      <c r="E49" s="8">
        <v>0</v>
      </c>
      <c r="F49" s="8">
        <v>123.0646</v>
      </c>
      <c r="G49" s="8">
        <v>211.89060000000001</v>
      </c>
      <c r="H49" s="8">
        <v>237.3588</v>
      </c>
      <c r="I49" s="8">
        <v>0</v>
      </c>
      <c r="J49" s="8">
        <v>122.6146</v>
      </c>
      <c r="K49" s="8">
        <v>211.02809999999999</v>
      </c>
      <c r="L49" s="8">
        <v>235.78559999999999</v>
      </c>
      <c r="M49" s="8">
        <v>0</v>
      </c>
      <c r="N49" s="8">
        <v>0.62</v>
      </c>
      <c r="O49" s="8">
        <v>0.7</v>
      </c>
      <c r="P49" s="8">
        <v>0.63</v>
      </c>
      <c r="Q49" s="8">
        <v>0</v>
      </c>
    </row>
    <row r="50" spans="1:17" ht="23.25" thickBot="1" x14ac:dyDescent="0.4">
      <c r="A50" s="1" t="s">
        <v>18</v>
      </c>
      <c r="B50" s="4">
        <v>184</v>
      </c>
      <c r="C50" s="4">
        <v>319</v>
      </c>
      <c r="D50" s="4">
        <v>399</v>
      </c>
      <c r="E50" s="4">
        <v>0</v>
      </c>
      <c r="F50" s="4">
        <v>139.5009</v>
      </c>
      <c r="G50" s="4">
        <v>224.41720000000001</v>
      </c>
      <c r="H50" s="4">
        <v>245.63489999999999</v>
      </c>
      <c r="I50" s="4">
        <v>0</v>
      </c>
      <c r="J50" s="4">
        <v>138.5384</v>
      </c>
      <c r="K50" s="4">
        <v>223.6224</v>
      </c>
      <c r="L50" s="4">
        <v>243.9263</v>
      </c>
      <c r="M50" s="4">
        <v>0</v>
      </c>
      <c r="N50" s="4">
        <v>0.76</v>
      </c>
      <c r="O50" s="4">
        <v>0.7</v>
      </c>
      <c r="P50" s="4">
        <v>0.62</v>
      </c>
      <c r="Q50" s="4">
        <v>0</v>
      </c>
    </row>
    <row r="51" spans="1:17" x14ac:dyDescent="0.35">
      <c r="A51" s="11" t="s">
        <v>20</v>
      </c>
      <c r="B51" s="12">
        <v>2547</v>
      </c>
      <c r="C51" s="12">
        <v>2837</v>
      </c>
      <c r="D51" s="12">
        <v>3948</v>
      </c>
      <c r="E51" s="12">
        <v>1107</v>
      </c>
      <c r="F51" s="13">
        <v>1801.8571999999999</v>
      </c>
      <c r="G51" s="13">
        <v>1997.8177000000001</v>
      </c>
      <c r="H51" s="13">
        <v>2628.4159</v>
      </c>
      <c r="I51" s="11">
        <v>790.84640000000002</v>
      </c>
      <c r="J51" s="13">
        <v>1794.5389</v>
      </c>
      <c r="K51" s="13">
        <v>1990.1161</v>
      </c>
      <c r="L51" s="13">
        <v>2613.3060999999998</v>
      </c>
      <c r="M51" s="11">
        <v>783.64409999999998</v>
      </c>
      <c r="N51" s="11">
        <v>0.71</v>
      </c>
      <c r="O51" s="11">
        <v>0.7</v>
      </c>
      <c r="P51" s="11">
        <v>0.67</v>
      </c>
      <c r="Q51" s="11">
        <v>0.71</v>
      </c>
    </row>
    <row r="53" spans="1:17" x14ac:dyDescent="0.35">
      <c r="A53" s="178" t="s">
        <v>0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84"/>
      <c r="Q53" s="84"/>
    </row>
    <row r="54" spans="1:17" x14ac:dyDescent="0.35">
      <c r="A54" s="178" t="s">
        <v>353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84"/>
      <c r="Q54" s="84"/>
    </row>
    <row r="55" spans="1:17" ht="23.25" thickBot="1" x14ac:dyDescent="0.4">
      <c r="A55" s="179" t="s">
        <v>2</v>
      </c>
      <c r="B55" s="82"/>
      <c r="C55" s="180" t="s">
        <v>3</v>
      </c>
      <c r="D55" s="180"/>
      <c r="E55" s="83"/>
      <c r="F55" s="180" t="s">
        <v>4</v>
      </c>
      <c r="G55" s="180"/>
      <c r="H55" s="83"/>
      <c r="I55" s="83"/>
      <c r="J55" s="181" t="s">
        <v>5</v>
      </c>
      <c r="K55" s="181"/>
      <c r="L55" s="181"/>
      <c r="M55" s="181"/>
      <c r="N55" s="182" t="s">
        <v>6</v>
      </c>
      <c r="O55" s="182"/>
      <c r="P55" s="182"/>
      <c r="Q55" s="182"/>
    </row>
    <row r="56" spans="1:17" ht="24" thickTop="1" thickBot="1" x14ac:dyDescent="0.4">
      <c r="A56" s="180"/>
      <c r="B56" s="9">
        <v>2557</v>
      </c>
      <c r="C56" s="9">
        <v>2558</v>
      </c>
      <c r="D56" s="9">
        <v>2559</v>
      </c>
      <c r="E56" s="9">
        <v>2560</v>
      </c>
      <c r="F56" s="9">
        <v>2557</v>
      </c>
      <c r="G56" s="9">
        <v>2558</v>
      </c>
      <c r="H56" s="9">
        <v>2559</v>
      </c>
      <c r="I56" s="9">
        <v>2560</v>
      </c>
      <c r="J56" s="9">
        <v>2557</v>
      </c>
      <c r="K56" s="9">
        <v>2558</v>
      </c>
      <c r="L56" s="9">
        <v>2559</v>
      </c>
      <c r="M56" s="9">
        <v>2560</v>
      </c>
      <c r="N56" s="10">
        <v>2557</v>
      </c>
      <c r="O56" s="10">
        <v>2558</v>
      </c>
      <c r="P56" s="10">
        <v>2559</v>
      </c>
      <c r="Q56" s="10">
        <v>2560</v>
      </c>
    </row>
    <row r="57" spans="1:17" ht="24" thickTop="1" thickBot="1" x14ac:dyDescent="0.4">
      <c r="A57" s="5" t="s">
        <v>7</v>
      </c>
      <c r="B57" s="8">
        <v>507</v>
      </c>
      <c r="C57" s="8">
        <v>495</v>
      </c>
      <c r="D57" s="8">
        <v>668</v>
      </c>
      <c r="E57" s="8">
        <v>569</v>
      </c>
      <c r="F57" s="8">
        <v>399.61709999999999</v>
      </c>
      <c r="G57" s="8">
        <v>352.3999</v>
      </c>
      <c r="H57" s="8">
        <v>542.75049999999999</v>
      </c>
      <c r="I57" s="8">
        <v>496.10070000000002</v>
      </c>
      <c r="J57" s="8">
        <v>397.8553</v>
      </c>
      <c r="K57" s="8">
        <v>351.00170000000003</v>
      </c>
      <c r="L57" s="8">
        <v>540.91240000000005</v>
      </c>
      <c r="M57" s="8">
        <v>495.68560000000002</v>
      </c>
      <c r="N57" s="8">
        <v>0.79</v>
      </c>
      <c r="O57" s="8">
        <v>0.71</v>
      </c>
      <c r="P57" s="8">
        <v>0.81</v>
      </c>
      <c r="Q57" s="8">
        <v>0.87</v>
      </c>
    </row>
    <row r="58" spans="1:17" ht="23.25" thickBot="1" x14ac:dyDescent="0.4">
      <c r="A58" s="1" t="s">
        <v>8</v>
      </c>
      <c r="B58" s="4">
        <v>427</v>
      </c>
      <c r="C58" s="4">
        <v>456</v>
      </c>
      <c r="D58" s="4">
        <v>575</v>
      </c>
      <c r="E58" s="4">
        <v>495</v>
      </c>
      <c r="F58" s="4">
        <v>340.79259999999999</v>
      </c>
      <c r="G58" s="4">
        <v>400.91609999999997</v>
      </c>
      <c r="H58" s="4">
        <v>507.39769999999999</v>
      </c>
      <c r="I58" s="4">
        <v>468.17380000000003</v>
      </c>
      <c r="J58" s="4">
        <v>340.12270000000001</v>
      </c>
      <c r="K58" s="4">
        <v>399.74790000000002</v>
      </c>
      <c r="L58" s="4">
        <v>505.56659999999999</v>
      </c>
      <c r="M58" s="4">
        <v>467.93920000000003</v>
      </c>
      <c r="N58" s="4">
        <v>0.8</v>
      </c>
      <c r="O58" s="4">
        <v>0.88</v>
      </c>
      <c r="P58" s="4">
        <v>0.88</v>
      </c>
      <c r="Q58" s="4">
        <v>0.95</v>
      </c>
    </row>
    <row r="59" spans="1:17" ht="23.25" thickBot="1" x14ac:dyDescent="0.4">
      <c r="A59" s="5" t="s">
        <v>9</v>
      </c>
      <c r="B59" s="8">
        <v>479</v>
      </c>
      <c r="C59" s="8">
        <v>436</v>
      </c>
      <c r="D59" s="8">
        <v>587</v>
      </c>
      <c r="E59" s="8">
        <v>400</v>
      </c>
      <c r="F59" s="8">
        <v>358.64909999999998</v>
      </c>
      <c r="G59" s="8">
        <v>369.08710000000002</v>
      </c>
      <c r="H59" s="8">
        <v>597.50260000000003</v>
      </c>
      <c r="I59" s="8">
        <v>422.7097</v>
      </c>
      <c r="J59" s="8">
        <v>357.16340000000002</v>
      </c>
      <c r="K59" s="8">
        <v>367.64330000000001</v>
      </c>
      <c r="L59" s="8">
        <v>597.04690000000005</v>
      </c>
      <c r="M59" s="8">
        <v>423.68669999999997</v>
      </c>
      <c r="N59" s="8">
        <v>0.75</v>
      </c>
      <c r="O59" s="8">
        <v>0.85</v>
      </c>
      <c r="P59" s="8">
        <v>1.02</v>
      </c>
      <c r="Q59" s="8">
        <v>1.06</v>
      </c>
    </row>
    <row r="60" spans="1:17" ht="23.25" thickBot="1" x14ac:dyDescent="0.4">
      <c r="A60" s="1" t="s">
        <v>10</v>
      </c>
      <c r="B60" s="4">
        <v>513</v>
      </c>
      <c r="C60" s="4">
        <v>449</v>
      </c>
      <c r="D60" s="4">
        <v>526</v>
      </c>
      <c r="E60" s="4">
        <v>20</v>
      </c>
      <c r="F60" s="4">
        <v>379.30610000000001</v>
      </c>
      <c r="G60" s="4">
        <v>378.51920000000001</v>
      </c>
      <c r="H60" s="4">
        <v>468.0795</v>
      </c>
      <c r="I60" s="4">
        <v>23.519300000000001</v>
      </c>
      <c r="J60" s="4">
        <v>378.0471</v>
      </c>
      <c r="K60" s="4">
        <v>377.57819999999998</v>
      </c>
      <c r="L60" s="4">
        <v>467.40289999999999</v>
      </c>
      <c r="M60" s="4">
        <v>23.4316</v>
      </c>
      <c r="N60" s="4">
        <v>0.74</v>
      </c>
      <c r="O60" s="4">
        <v>0.84</v>
      </c>
      <c r="P60" s="4">
        <v>0.89</v>
      </c>
      <c r="Q60" s="4">
        <v>1.18</v>
      </c>
    </row>
    <row r="61" spans="1:17" ht="23.25" thickBot="1" x14ac:dyDescent="0.4">
      <c r="A61" s="5" t="s">
        <v>11</v>
      </c>
      <c r="B61" s="8">
        <v>486</v>
      </c>
      <c r="C61" s="8">
        <v>409</v>
      </c>
      <c r="D61" s="8">
        <v>514</v>
      </c>
      <c r="E61" s="8">
        <v>0</v>
      </c>
      <c r="F61" s="8">
        <v>394.12759999999997</v>
      </c>
      <c r="G61" s="8">
        <v>351.5958</v>
      </c>
      <c r="H61" s="8">
        <v>470.70519999999999</v>
      </c>
      <c r="I61" s="8">
        <v>0</v>
      </c>
      <c r="J61" s="8">
        <v>392.43729999999999</v>
      </c>
      <c r="K61" s="8">
        <v>350.79169999999999</v>
      </c>
      <c r="L61" s="8">
        <v>467.63749999999999</v>
      </c>
      <c r="M61" s="8">
        <v>0</v>
      </c>
      <c r="N61" s="8">
        <v>0.81</v>
      </c>
      <c r="O61" s="8">
        <v>0.86</v>
      </c>
      <c r="P61" s="8">
        <v>0.92</v>
      </c>
      <c r="Q61" s="8">
        <v>0</v>
      </c>
    </row>
    <row r="62" spans="1:17" ht="23.25" thickBot="1" x14ac:dyDescent="0.4">
      <c r="A62" s="1" t="s">
        <v>12</v>
      </c>
      <c r="B62" s="4">
        <v>498</v>
      </c>
      <c r="C62" s="4">
        <v>484</v>
      </c>
      <c r="D62" s="4">
        <v>563</v>
      </c>
      <c r="E62" s="4">
        <v>0</v>
      </c>
      <c r="F62" s="4">
        <v>376.13510000000002</v>
      </c>
      <c r="G62" s="4">
        <v>523.60670000000005</v>
      </c>
      <c r="H62" s="4">
        <v>523.23680000000002</v>
      </c>
      <c r="I62" s="4">
        <v>0</v>
      </c>
      <c r="J62" s="4">
        <v>374.72190000000001</v>
      </c>
      <c r="K62" s="4">
        <v>522.01599999999996</v>
      </c>
      <c r="L62" s="4">
        <v>521.03650000000005</v>
      </c>
      <c r="M62" s="4">
        <v>0</v>
      </c>
      <c r="N62" s="4">
        <v>0.76</v>
      </c>
      <c r="O62" s="4">
        <v>1.08</v>
      </c>
      <c r="P62" s="4">
        <v>0.93</v>
      </c>
      <c r="Q62" s="4">
        <v>0</v>
      </c>
    </row>
    <row r="63" spans="1:17" ht="23.25" thickBot="1" x14ac:dyDescent="0.4">
      <c r="A63" s="5" t="s">
        <v>13</v>
      </c>
      <c r="B63" s="8">
        <v>450</v>
      </c>
      <c r="C63" s="8">
        <v>432</v>
      </c>
      <c r="D63" s="8">
        <v>503</v>
      </c>
      <c r="E63" s="8">
        <v>0</v>
      </c>
      <c r="F63" s="8">
        <v>407.3433</v>
      </c>
      <c r="G63" s="8">
        <v>337.18740000000003</v>
      </c>
      <c r="H63" s="8">
        <v>561.02909999999997</v>
      </c>
      <c r="I63" s="8">
        <v>0</v>
      </c>
      <c r="J63" s="8">
        <v>405.29349999999999</v>
      </c>
      <c r="K63" s="8">
        <v>335.64</v>
      </c>
      <c r="L63" s="8">
        <v>561.01170000000002</v>
      </c>
      <c r="M63" s="8">
        <v>0</v>
      </c>
      <c r="N63" s="8">
        <v>0.91</v>
      </c>
      <c r="O63" s="8">
        <v>0.78</v>
      </c>
      <c r="P63" s="8">
        <v>1.1200000000000001</v>
      </c>
      <c r="Q63" s="8">
        <v>0</v>
      </c>
    </row>
    <row r="64" spans="1:17" ht="23.25" thickBot="1" x14ac:dyDescent="0.4">
      <c r="A64" s="1" t="s">
        <v>14</v>
      </c>
      <c r="B64" s="4">
        <v>429</v>
      </c>
      <c r="C64" s="4">
        <v>472</v>
      </c>
      <c r="D64" s="4">
        <v>433</v>
      </c>
      <c r="E64" s="4">
        <v>0</v>
      </c>
      <c r="F64" s="4">
        <v>332.1309</v>
      </c>
      <c r="G64" s="4">
        <v>396.12869999999998</v>
      </c>
      <c r="H64" s="4">
        <v>430.54719999999998</v>
      </c>
      <c r="I64" s="4">
        <v>0</v>
      </c>
      <c r="J64" s="4">
        <v>331.17169999999999</v>
      </c>
      <c r="K64" s="4">
        <v>394.81540000000001</v>
      </c>
      <c r="L64" s="4">
        <v>429.51490000000001</v>
      </c>
      <c r="M64" s="4">
        <v>0</v>
      </c>
      <c r="N64" s="4">
        <v>0.77</v>
      </c>
      <c r="O64" s="4">
        <v>0.84</v>
      </c>
      <c r="P64" s="4">
        <v>0.99</v>
      </c>
      <c r="Q64" s="4">
        <v>0</v>
      </c>
    </row>
    <row r="65" spans="1:17" ht="23.25" thickBot="1" x14ac:dyDescent="0.4">
      <c r="A65" s="5" t="s">
        <v>15</v>
      </c>
      <c r="B65" s="8">
        <v>468</v>
      </c>
      <c r="C65" s="8">
        <v>457</v>
      </c>
      <c r="D65" s="8">
        <v>484</v>
      </c>
      <c r="E65" s="8">
        <v>0</v>
      </c>
      <c r="F65" s="8">
        <v>397.10160000000002</v>
      </c>
      <c r="G65" s="8">
        <v>345.44630000000001</v>
      </c>
      <c r="H65" s="8">
        <v>638.17790000000002</v>
      </c>
      <c r="I65" s="8">
        <v>0</v>
      </c>
      <c r="J65" s="8">
        <v>397.38600000000002</v>
      </c>
      <c r="K65" s="8">
        <v>344.31040000000002</v>
      </c>
      <c r="L65" s="8">
        <v>638.39319999999998</v>
      </c>
      <c r="M65" s="8">
        <v>0</v>
      </c>
      <c r="N65" s="8">
        <v>0.85</v>
      </c>
      <c r="O65" s="8">
        <v>0.76</v>
      </c>
      <c r="P65" s="8">
        <v>1.32</v>
      </c>
      <c r="Q65" s="8">
        <v>0</v>
      </c>
    </row>
    <row r="66" spans="1:17" ht="23.25" thickBot="1" x14ac:dyDescent="0.4">
      <c r="A66" s="1" t="s">
        <v>16</v>
      </c>
      <c r="B66" s="4">
        <v>510</v>
      </c>
      <c r="C66" s="4">
        <v>584</v>
      </c>
      <c r="D66" s="4">
        <v>524</v>
      </c>
      <c r="E66" s="4">
        <v>0</v>
      </c>
      <c r="F66" s="4">
        <v>371.44549999999998</v>
      </c>
      <c r="G66" s="4">
        <v>477.84649999999999</v>
      </c>
      <c r="H66" s="4">
        <v>551.77239999999995</v>
      </c>
      <c r="I66" s="4">
        <v>0</v>
      </c>
      <c r="J66" s="4">
        <v>370.31110000000001</v>
      </c>
      <c r="K66" s="4">
        <v>477.44080000000002</v>
      </c>
      <c r="L66" s="4">
        <v>550.11249999999995</v>
      </c>
      <c r="M66" s="4">
        <v>0</v>
      </c>
      <c r="N66" s="4">
        <v>0.73</v>
      </c>
      <c r="O66" s="4">
        <v>0.82</v>
      </c>
      <c r="P66" s="4">
        <v>1.05</v>
      </c>
      <c r="Q66" s="4">
        <v>0</v>
      </c>
    </row>
    <row r="67" spans="1:17" ht="23.25" thickBot="1" x14ac:dyDescent="0.4">
      <c r="A67" s="5" t="s">
        <v>17</v>
      </c>
      <c r="B67" s="8">
        <v>492</v>
      </c>
      <c r="C67" s="8">
        <v>578</v>
      </c>
      <c r="D67" s="8">
        <v>604</v>
      </c>
      <c r="E67" s="8">
        <v>0</v>
      </c>
      <c r="F67" s="8">
        <v>402.09059999999999</v>
      </c>
      <c r="G67" s="8">
        <v>468.20299999999997</v>
      </c>
      <c r="H67" s="8">
        <v>577.05700000000002</v>
      </c>
      <c r="I67" s="8">
        <v>0</v>
      </c>
      <c r="J67" s="8">
        <v>402.01100000000002</v>
      </c>
      <c r="K67" s="8">
        <v>467.11169999999998</v>
      </c>
      <c r="L67" s="8">
        <v>575.62509999999997</v>
      </c>
      <c r="M67" s="8">
        <v>0</v>
      </c>
      <c r="N67" s="8">
        <v>0.82</v>
      </c>
      <c r="O67" s="8">
        <v>0.81</v>
      </c>
      <c r="P67" s="8">
        <v>0.96</v>
      </c>
      <c r="Q67" s="8">
        <v>0</v>
      </c>
    </row>
    <row r="68" spans="1:17" ht="23.25" thickBot="1" x14ac:dyDescent="0.4">
      <c r="A68" s="1" t="s">
        <v>18</v>
      </c>
      <c r="B68" s="4">
        <v>487</v>
      </c>
      <c r="C68" s="4">
        <v>590</v>
      </c>
      <c r="D68" s="4">
        <v>542</v>
      </c>
      <c r="E68" s="4">
        <v>0</v>
      </c>
      <c r="F68" s="4">
        <v>372.40019999999998</v>
      </c>
      <c r="G68" s="4">
        <v>461.40210000000002</v>
      </c>
      <c r="H68" s="4">
        <v>548.8673</v>
      </c>
      <c r="I68" s="4">
        <v>0</v>
      </c>
      <c r="J68" s="4">
        <v>371.57209999999998</v>
      </c>
      <c r="K68" s="4">
        <v>459.35039999999998</v>
      </c>
      <c r="L68" s="4">
        <v>548.50199999999995</v>
      </c>
      <c r="M68" s="4">
        <v>0</v>
      </c>
      <c r="N68" s="4">
        <v>0.76</v>
      </c>
      <c r="O68" s="4">
        <v>0.78</v>
      </c>
      <c r="P68" s="4">
        <v>1.01</v>
      </c>
      <c r="Q68" s="4">
        <v>0</v>
      </c>
    </row>
    <row r="69" spans="1:17" x14ac:dyDescent="0.35">
      <c r="A69" s="11" t="s">
        <v>20</v>
      </c>
      <c r="B69" s="12">
        <v>5746</v>
      </c>
      <c r="C69" s="12">
        <v>5842</v>
      </c>
      <c r="D69" s="12">
        <v>6523</v>
      </c>
      <c r="E69" s="12">
        <v>1484</v>
      </c>
      <c r="F69" s="13">
        <v>4531.1396999999997</v>
      </c>
      <c r="G69" s="13">
        <v>4862.3388000000004</v>
      </c>
      <c r="H69" s="13">
        <v>6417.1232</v>
      </c>
      <c r="I69" s="13">
        <v>1410.5035</v>
      </c>
      <c r="J69" s="13">
        <v>4518.0931</v>
      </c>
      <c r="K69" s="13">
        <v>4847.4475000000002</v>
      </c>
      <c r="L69" s="13">
        <v>6402.7622000000001</v>
      </c>
      <c r="M69" s="13">
        <v>1410.7430999999999</v>
      </c>
      <c r="N69" s="11">
        <v>0.79</v>
      </c>
      <c r="O69" s="11">
        <v>0.83</v>
      </c>
      <c r="P69" s="11">
        <v>0.98</v>
      </c>
      <c r="Q69" s="11">
        <v>0.95</v>
      </c>
    </row>
    <row r="71" spans="1:17" x14ac:dyDescent="0.35">
      <c r="A71" s="178" t="s">
        <v>0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84"/>
      <c r="Q71" s="84"/>
    </row>
    <row r="72" spans="1:17" x14ac:dyDescent="0.35">
      <c r="A72" s="178" t="s">
        <v>354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84"/>
      <c r="Q72" s="84"/>
    </row>
    <row r="73" spans="1:17" ht="23.25" thickBot="1" x14ac:dyDescent="0.4">
      <c r="A73" s="179" t="s">
        <v>2</v>
      </c>
      <c r="B73" s="82"/>
      <c r="C73" s="180" t="s">
        <v>3</v>
      </c>
      <c r="D73" s="180"/>
      <c r="E73" s="83"/>
      <c r="F73" s="180" t="s">
        <v>4</v>
      </c>
      <c r="G73" s="180"/>
      <c r="H73" s="83"/>
      <c r="I73" s="83"/>
      <c r="J73" s="181" t="s">
        <v>5</v>
      </c>
      <c r="K73" s="181"/>
      <c r="L73" s="181"/>
      <c r="M73" s="181"/>
      <c r="N73" s="182" t="s">
        <v>6</v>
      </c>
      <c r="O73" s="182"/>
      <c r="P73" s="182"/>
      <c r="Q73" s="182"/>
    </row>
    <row r="74" spans="1:17" ht="24" thickTop="1" thickBot="1" x14ac:dyDescent="0.4">
      <c r="A74" s="180"/>
      <c r="B74" s="9">
        <v>2557</v>
      </c>
      <c r="C74" s="9">
        <v>2558</v>
      </c>
      <c r="D74" s="9">
        <v>2559</v>
      </c>
      <c r="E74" s="9">
        <v>2560</v>
      </c>
      <c r="F74" s="9">
        <v>2557</v>
      </c>
      <c r="G74" s="9">
        <v>2558</v>
      </c>
      <c r="H74" s="9">
        <v>2559</v>
      </c>
      <c r="I74" s="9">
        <v>2560</v>
      </c>
      <c r="J74" s="9">
        <v>2557</v>
      </c>
      <c r="K74" s="9">
        <v>2558</v>
      </c>
      <c r="L74" s="9">
        <v>2559</v>
      </c>
      <c r="M74" s="9">
        <v>2560</v>
      </c>
      <c r="N74" s="10">
        <v>2557</v>
      </c>
      <c r="O74" s="10">
        <v>2558</v>
      </c>
      <c r="P74" s="10">
        <v>2559</v>
      </c>
      <c r="Q74" s="10">
        <v>2560</v>
      </c>
    </row>
    <row r="75" spans="1:17" ht="24" thickTop="1" thickBot="1" x14ac:dyDescent="0.4">
      <c r="A75" s="5" t="s">
        <v>7</v>
      </c>
      <c r="B75" s="8">
        <v>664</v>
      </c>
      <c r="C75" s="8">
        <v>695</v>
      </c>
      <c r="D75" s="8">
        <v>929</v>
      </c>
      <c r="E75" s="8">
        <v>837</v>
      </c>
      <c r="F75" s="8">
        <v>478.91730000000001</v>
      </c>
      <c r="G75" s="8">
        <v>585.71479999999997</v>
      </c>
      <c r="H75" s="8">
        <v>792.28470000000004</v>
      </c>
      <c r="I75" s="8">
        <v>728.93820000000005</v>
      </c>
      <c r="J75" s="8">
        <v>478.1533</v>
      </c>
      <c r="K75" s="8">
        <v>585.03700000000003</v>
      </c>
      <c r="L75" s="8">
        <v>790.35469999999998</v>
      </c>
      <c r="M75" s="8">
        <v>727.43880000000001</v>
      </c>
      <c r="N75" s="8">
        <v>0.72</v>
      </c>
      <c r="O75" s="8">
        <v>0.84</v>
      </c>
      <c r="P75" s="8">
        <v>0.85</v>
      </c>
      <c r="Q75" s="8">
        <v>0.87</v>
      </c>
    </row>
    <row r="76" spans="1:17" ht="23.25" thickBot="1" x14ac:dyDescent="0.4">
      <c r="A76" s="1" t="s">
        <v>8</v>
      </c>
      <c r="B76" s="4">
        <v>581</v>
      </c>
      <c r="C76" s="4">
        <v>665</v>
      </c>
      <c r="D76" s="4">
        <v>833</v>
      </c>
      <c r="E76" s="4">
        <v>825</v>
      </c>
      <c r="F76" s="4">
        <v>437.03480000000002</v>
      </c>
      <c r="G76" s="4">
        <v>569.88990000000001</v>
      </c>
      <c r="H76" s="4">
        <v>738.9425</v>
      </c>
      <c r="I76" s="4">
        <v>680.19970000000001</v>
      </c>
      <c r="J76" s="4">
        <v>436.9991</v>
      </c>
      <c r="K76" s="4">
        <v>569.19839999999999</v>
      </c>
      <c r="L76" s="4">
        <v>740.44119999999998</v>
      </c>
      <c r="M76" s="4">
        <v>676.53020000000004</v>
      </c>
      <c r="N76" s="4">
        <v>0.75</v>
      </c>
      <c r="O76" s="4">
        <v>0.86</v>
      </c>
      <c r="P76" s="4">
        <v>0.89</v>
      </c>
      <c r="Q76" s="4">
        <v>0.82</v>
      </c>
    </row>
    <row r="77" spans="1:17" ht="23.25" thickBot="1" x14ac:dyDescent="0.4">
      <c r="A77" s="5" t="s">
        <v>9</v>
      </c>
      <c r="B77" s="8">
        <v>566</v>
      </c>
      <c r="C77" s="8">
        <v>639</v>
      </c>
      <c r="D77" s="8">
        <v>742</v>
      </c>
      <c r="E77" s="8">
        <v>711</v>
      </c>
      <c r="F77" s="8">
        <v>498.66890000000001</v>
      </c>
      <c r="G77" s="8">
        <v>596.46130000000005</v>
      </c>
      <c r="H77" s="8">
        <v>577.22670000000005</v>
      </c>
      <c r="I77" s="8">
        <v>544.35850000000005</v>
      </c>
      <c r="J77" s="8">
        <v>498.02530000000002</v>
      </c>
      <c r="K77" s="8">
        <v>595.44439999999997</v>
      </c>
      <c r="L77" s="8">
        <v>578.08159999999998</v>
      </c>
      <c r="M77" s="8">
        <v>542.65309999999999</v>
      </c>
      <c r="N77" s="8">
        <v>0.88</v>
      </c>
      <c r="O77" s="8">
        <v>0.93</v>
      </c>
      <c r="P77" s="8">
        <v>0.78</v>
      </c>
      <c r="Q77" s="8">
        <v>0.77</v>
      </c>
    </row>
    <row r="78" spans="1:17" ht="23.25" thickBot="1" x14ac:dyDescent="0.4">
      <c r="A78" s="1" t="s">
        <v>10</v>
      </c>
      <c r="B78" s="4">
        <v>581</v>
      </c>
      <c r="C78" s="4">
        <v>664</v>
      </c>
      <c r="D78" s="4">
        <v>794</v>
      </c>
      <c r="E78" s="4">
        <v>0</v>
      </c>
      <c r="F78" s="4">
        <v>474.23610000000002</v>
      </c>
      <c r="G78" s="4">
        <v>571.66700000000003</v>
      </c>
      <c r="H78" s="4">
        <v>640.21709999999996</v>
      </c>
      <c r="I78" s="4">
        <v>0</v>
      </c>
      <c r="J78" s="4">
        <v>474.53789999999998</v>
      </c>
      <c r="K78" s="4">
        <v>570.69479999999999</v>
      </c>
      <c r="L78" s="4">
        <v>639.97699999999998</v>
      </c>
      <c r="M78" s="4">
        <v>0</v>
      </c>
      <c r="N78" s="4">
        <v>0.82</v>
      </c>
      <c r="O78" s="4">
        <v>0.86</v>
      </c>
      <c r="P78" s="4">
        <v>0.81</v>
      </c>
      <c r="Q78" s="4">
        <v>0</v>
      </c>
    </row>
    <row r="79" spans="1:17" ht="23.25" thickBot="1" x14ac:dyDescent="0.4">
      <c r="A79" s="5" t="s">
        <v>11</v>
      </c>
      <c r="B79" s="8">
        <v>651</v>
      </c>
      <c r="C79" s="8">
        <v>647</v>
      </c>
      <c r="D79" s="8">
        <v>748</v>
      </c>
      <c r="E79" s="8">
        <v>0</v>
      </c>
      <c r="F79" s="8">
        <v>520.21410000000003</v>
      </c>
      <c r="G79" s="8">
        <v>556.15980000000002</v>
      </c>
      <c r="H79" s="8">
        <v>692.17780000000005</v>
      </c>
      <c r="I79" s="8">
        <v>0</v>
      </c>
      <c r="J79" s="8">
        <v>519.76599999999996</v>
      </c>
      <c r="K79" s="8">
        <v>557.65359999999998</v>
      </c>
      <c r="L79" s="8">
        <v>690.77790000000005</v>
      </c>
      <c r="M79" s="8">
        <v>0</v>
      </c>
      <c r="N79" s="8">
        <v>0.8</v>
      </c>
      <c r="O79" s="8">
        <v>0.86</v>
      </c>
      <c r="P79" s="8">
        <v>0.93</v>
      </c>
      <c r="Q79" s="8">
        <v>0</v>
      </c>
    </row>
    <row r="80" spans="1:17" ht="23.25" thickBot="1" x14ac:dyDescent="0.4">
      <c r="A80" s="1" t="s">
        <v>12</v>
      </c>
      <c r="B80" s="4">
        <v>672</v>
      </c>
      <c r="C80" s="4">
        <v>731</v>
      </c>
      <c r="D80" s="4">
        <v>756</v>
      </c>
      <c r="E80" s="4">
        <v>0</v>
      </c>
      <c r="F80" s="4">
        <v>660.99839999999995</v>
      </c>
      <c r="G80" s="4">
        <v>677.24549999999999</v>
      </c>
      <c r="H80" s="4">
        <v>673.9914</v>
      </c>
      <c r="I80" s="4">
        <v>0</v>
      </c>
      <c r="J80" s="4">
        <v>659.60119999999995</v>
      </c>
      <c r="K80" s="4">
        <v>677.25760000000002</v>
      </c>
      <c r="L80" s="4">
        <v>673.03700000000003</v>
      </c>
      <c r="M80" s="4">
        <v>0</v>
      </c>
      <c r="N80" s="4">
        <v>0.98</v>
      </c>
      <c r="O80" s="4">
        <v>0.93</v>
      </c>
      <c r="P80" s="4">
        <v>0.89</v>
      </c>
      <c r="Q80" s="4">
        <v>0</v>
      </c>
    </row>
    <row r="81" spans="1:17" ht="23.25" thickBot="1" x14ac:dyDescent="0.4">
      <c r="A81" s="5" t="s">
        <v>13</v>
      </c>
      <c r="B81" s="8">
        <v>541</v>
      </c>
      <c r="C81" s="8">
        <v>695</v>
      </c>
      <c r="D81" s="8">
        <v>688</v>
      </c>
      <c r="E81" s="8">
        <v>0</v>
      </c>
      <c r="F81" s="8">
        <v>423.42340000000002</v>
      </c>
      <c r="G81" s="8">
        <v>618.30700000000002</v>
      </c>
      <c r="H81" s="8">
        <v>582.1377</v>
      </c>
      <c r="I81" s="8">
        <v>0</v>
      </c>
      <c r="J81" s="8">
        <v>423.1225</v>
      </c>
      <c r="K81" s="8">
        <v>616.1173</v>
      </c>
      <c r="L81" s="8">
        <v>580.68140000000005</v>
      </c>
      <c r="M81" s="8">
        <v>0</v>
      </c>
      <c r="N81" s="8">
        <v>0.78</v>
      </c>
      <c r="O81" s="8">
        <v>0.89</v>
      </c>
      <c r="P81" s="8">
        <v>0.85</v>
      </c>
      <c r="Q81" s="8">
        <v>0</v>
      </c>
    </row>
    <row r="82" spans="1:17" ht="23.25" thickBot="1" x14ac:dyDescent="0.4">
      <c r="A82" s="1" t="s">
        <v>14</v>
      </c>
      <c r="B82" s="4">
        <v>580</v>
      </c>
      <c r="C82" s="4">
        <v>670</v>
      </c>
      <c r="D82" s="4">
        <v>577</v>
      </c>
      <c r="E82" s="4">
        <v>0</v>
      </c>
      <c r="F82" s="4">
        <v>479.02870000000001</v>
      </c>
      <c r="G82" s="4">
        <v>604.95870000000002</v>
      </c>
      <c r="H82" s="4">
        <v>532.26049999999998</v>
      </c>
      <c r="I82" s="4">
        <v>0</v>
      </c>
      <c r="J82" s="4">
        <v>478.3546</v>
      </c>
      <c r="K82" s="4">
        <v>605.22479999999996</v>
      </c>
      <c r="L82" s="4">
        <v>530.35699999999997</v>
      </c>
      <c r="M82" s="4">
        <v>0</v>
      </c>
      <c r="N82" s="4">
        <v>0.83</v>
      </c>
      <c r="O82" s="4">
        <v>0.9</v>
      </c>
      <c r="P82" s="4">
        <v>0.92</v>
      </c>
      <c r="Q82" s="4">
        <v>0</v>
      </c>
    </row>
    <row r="83" spans="1:17" ht="23.25" thickBot="1" x14ac:dyDescent="0.4">
      <c r="A83" s="5" t="s">
        <v>15</v>
      </c>
      <c r="B83" s="8">
        <v>598</v>
      </c>
      <c r="C83" s="8">
        <v>751</v>
      </c>
      <c r="D83" s="8">
        <v>677</v>
      </c>
      <c r="E83" s="8">
        <v>0</v>
      </c>
      <c r="F83" s="8">
        <v>492.66370000000001</v>
      </c>
      <c r="G83" s="8">
        <v>601.04809999999998</v>
      </c>
      <c r="H83" s="8">
        <v>746.7373</v>
      </c>
      <c r="I83" s="8">
        <v>0</v>
      </c>
      <c r="J83" s="8">
        <v>492.77100000000002</v>
      </c>
      <c r="K83" s="8">
        <v>601.55730000000005</v>
      </c>
      <c r="L83" s="8">
        <v>745.83669999999995</v>
      </c>
      <c r="M83" s="8">
        <v>0</v>
      </c>
      <c r="N83" s="8">
        <v>0.82</v>
      </c>
      <c r="O83" s="8">
        <v>0.8</v>
      </c>
      <c r="P83" s="8">
        <v>1.1000000000000001</v>
      </c>
      <c r="Q83" s="8">
        <v>0</v>
      </c>
    </row>
    <row r="84" spans="1:17" ht="23.25" thickBot="1" x14ac:dyDescent="0.4">
      <c r="A84" s="1" t="s">
        <v>16</v>
      </c>
      <c r="B84" s="4">
        <v>645</v>
      </c>
      <c r="C84" s="4">
        <v>799</v>
      </c>
      <c r="D84" s="4">
        <v>771</v>
      </c>
      <c r="E84" s="4">
        <v>0</v>
      </c>
      <c r="F84" s="4">
        <v>520.05780000000004</v>
      </c>
      <c r="G84" s="4">
        <v>729.25310000000002</v>
      </c>
      <c r="H84" s="4">
        <v>636.78</v>
      </c>
      <c r="I84" s="4">
        <v>0</v>
      </c>
      <c r="J84" s="4">
        <v>519.43320000000006</v>
      </c>
      <c r="K84" s="4">
        <v>728.78549999999996</v>
      </c>
      <c r="L84" s="4">
        <v>637.04179999999997</v>
      </c>
      <c r="M84" s="4">
        <v>0</v>
      </c>
      <c r="N84" s="4">
        <v>0.81</v>
      </c>
      <c r="O84" s="4">
        <v>0.91</v>
      </c>
      <c r="P84" s="4">
        <v>0.83</v>
      </c>
      <c r="Q84" s="4">
        <v>0</v>
      </c>
    </row>
    <row r="85" spans="1:17" ht="23.25" thickBot="1" x14ac:dyDescent="0.4">
      <c r="A85" s="5" t="s">
        <v>17</v>
      </c>
      <c r="B85" s="8">
        <v>640</v>
      </c>
      <c r="C85" s="8">
        <v>840</v>
      </c>
      <c r="D85" s="8">
        <v>775</v>
      </c>
      <c r="E85" s="8">
        <v>0</v>
      </c>
      <c r="F85" s="8">
        <v>521.77890000000002</v>
      </c>
      <c r="G85" s="8">
        <v>673.6866</v>
      </c>
      <c r="H85" s="8">
        <v>691.40409999999997</v>
      </c>
      <c r="I85" s="8">
        <v>0</v>
      </c>
      <c r="J85" s="8">
        <v>520.80629999999996</v>
      </c>
      <c r="K85" s="8">
        <v>673.53250000000003</v>
      </c>
      <c r="L85" s="8">
        <v>689.50429999999994</v>
      </c>
      <c r="M85" s="8">
        <v>0</v>
      </c>
      <c r="N85" s="8">
        <v>0.82</v>
      </c>
      <c r="O85" s="8">
        <v>0.8</v>
      </c>
      <c r="P85" s="8">
        <v>0.89</v>
      </c>
      <c r="Q85" s="8">
        <v>0</v>
      </c>
    </row>
    <row r="86" spans="1:17" ht="23.25" thickBot="1" x14ac:dyDescent="0.4">
      <c r="A86" s="1" t="s">
        <v>18</v>
      </c>
      <c r="B86" s="4">
        <v>650</v>
      </c>
      <c r="C86" s="4">
        <v>856</v>
      </c>
      <c r="D86" s="4">
        <v>812</v>
      </c>
      <c r="E86" s="4">
        <v>0</v>
      </c>
      <c r="F86" s="4">
        <v>548.87909999999999</v>
      </c>
      <c r="G86" s="4">
        <v>698.45609999999999</v>
      </c>
      <c r="H86" s="4">
        <v>701.41079999999999</v>
      </c>
      <c r="I86" s="4">
        <v>0</v>
      </c>
      <c r="J86" s="4">
        <v>548.3039</v>
      </c>
      <c r="K86" s="4">
        <v>697.97580000000005</v>
      </c>
      <c r="L86" s="4">
        <v>700.58029999999997</v>
      </c>
      <c r="M86" s="4">
        <v>0</v>
      </c>
      <c r="N86" s="4">
        <v>0.84</v>
      </c>
      <c r="O86" s="4">
        <v>0.82</v>
      </c>
      <c r="P86" s="4">
        <v>0.86</v>
      </c>
      <c r="Q86" s="4">
        <v>0</v>
      </c>
    </row>
    <row r="87" spans="1:17" x14ac:dyDescent="0.35">
      <c r="A87" s="11" t="s">
        <v>20</v>
      </c>
      <c r="B87" s="12">
        <v>7369</v>
      </c>
      <c r="C87" s="12">
        <v>8652</v>
      </c>
      <c r="D87" s="12">
        <v>9102</v>
      </c>
      <c r="E87" s="12">
        <v>2373</v>
      </c>
      <c r="F87" s="13">
        <v>6055.9012000000002</v>
      </c>
      <c r="G87" s="13">
        <v>7482.8478999999998</v>
      </c>
      <c r="H87" s="13">
        <v>8005.5706</v>
      </c>
      <c r="I87" s="13">
        <v>1953.4964</v>
      </c>
      <c r="J87" s="13">
        <v>6049.8743000000004</v>
      </c>
      <c r="K87" s="13">
        <v>7478.4790000000003</v>
      </c>
      <c r="L87" s="13">
        <v>7996.6709000000001</v>
      </c>
      <c r="M87" s="13">
        <v>1946.6221</v>
      </c>
      <c r="N87" s="11">
        <v>0.82</v>
      </c>
      <c r="O87" s="11">
        <v>0.86</v>
      </c>
      <c r="P87" s="11">
        <v>0.88</v>
      </c>
      <c r="Q87" s="11">
        <v>0.82</v>
      </c>
    </row>
    <row r="88" spans="1:17" x14ac:dyDescent="0.35">
      <c r="A88" s="178" t="s">
        <v>0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84"/>
      <c r="Q88" s="84"/>
    </row>
    <row r="89" spans="1:17" x14ac:dyDescent="0.35">
      <c r="A89" s="178" t="s">
        <v>355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84"/>
      <c r="Q89" s="84"/>
    </row>
    <row r="90" spans="1:17" ht="23.25" thickBot="1" x14ac:dyDescent="0.4">
      <c r="A90" s="179" t="s">
        <v>2</v>
      </c>
      <c r="B90" s="82"/>
      <c r="C90" s="180" t="s">
        <v>3</v>
      </c>
      <c r="D90" s="180"/>
      <c r="E90" s="83"/>
      <c r="F90" s="180" t="s">
        <v>4</v>
      </c>
      <c r="G90" s="180"/>
      <c r="H90" s="83"/>
      <c r="I90" s="83"/>
      <c r="J90" s="181" t="s">
        <v>5</v>
      </c>
      <c r="K90" s="181"/>
      <c r="L90" s="181"/>
      <c r="M90" s="181"/>
      <c r="N90" s="182" t="s">
        <v>6</v>
      </c>
      <c r="O90" s="182"/>
      <c r="P90" s="182"/>
      <c r="Q90" s="182"/>
    </row>
    <row r="91" spans="1:17" ht="24" thickTop="1" thickBot="1" x14ac:dyDescent="0.4">
      <c r="A91" s="180"/>
      <c r="B91" s="9">
        <v>2557</v>
      </c>
      <c r="C91" s="9">
        <v>2558</v>
      </c>
      <c r="D91" s="9">
        <v>2559</v>
      </c>
      <c r="E91" s="9">
        <v>2560</v>
      </c>
      <c r="F91" s="9">
        <v>2557</v>
      </c>
      <c r="G91" s="9">
        <v>2558</v>
      </c>
      <c r="H91" s="9">
        <v>2559</v>
      </c>
      <c r="I91" s="9">
        <v>2560</v>
      </c>
      <c r="J91" s="9">
        <v>2557</v>
      </c>
      <c r="K91" s="9">
        <v>2558</v>
      </c>
      <c r="L91" s="9">
        <v>2559</v>
      </c>
      <c r="M91" s="9">
        <v>2560</v>
      </c>
      <c r="N91" s="10">
        <v>2557</v>
      </c>
      <c r="O91" s="10">
        <v>2558</v>
      </c>
      <c r="P91" s="10">
        <v>2559</v>
      </c>
      <c r="Q91" s="10">
        <v>2560</v>
      </c>
    </row>
    <row r="92" spans="1:17" ht="24" thickTop="1" thickBot="1" x14ac:dyDescent="0.4">
      <c r="A92" s="5" t="s">
        <v>7</v>
      </c>
      <c r="B92" s="8">
        <v>256</v>
      </c>
      <c r="C92" s="8">
        <v>223</v>
      </c>
      <c r="D92" s="8">
        <v>246</v>
      </c>
      <c r="E92" s="8">
        <v>269</v>
      </c>
      <c r="F92" s="8">
        <v>156.2766</v>
      </c>
      <c r="G92" s="8">
        <v>143.74700000000001</v>
      </c>
      <c r="H92" s="8">
        <v>147.82980000000001</v>
      </c>
      <c r="I92" s="8">
        <v>172.30840000000001</v>
      </c>
      <c r="J92" s="8">
        <v>155.93709999999999</v>
      </c>
      <c r="K92" s="8">
        <v>142.1831</v>
      </c>
      <c r="L92" s="8">
        <v>146.77029999999999</v>
      </c>
      <c r="M92" s="8">
        <v>171.4186</v>
      </c>
      <c r="N92" s="8">
        <v>0.61</v>
      </c>
      <c r="O92" s="8">
        <v>0.64</v>
      </c>
      <c r="P92" s="8">
        <v>0.6</v>
      </c>
      <c r="Q92" s="8">
        <v>0.64</v>
      </c>
    </row>
    <row r="93" spans="1:17" ht="23.25" thickBot="1" x14ac:dyDescent="0.4">
      <c r="A93" s="1" t="s">
        <v>8</v>
      </c>
      <c r="B93" s="4">
        <v>218</v>
      </c>
      <c r="C93" s="4">
        <v>233</v>
      </c>
      <c r="D93" s="4">
        <v>239</v>
      </c>
      <c r="E93" s="4">
        <v>274</v>
      </c>
      <c r="F93" s="4">
        <v>129.65559999999999</v>
      </c>
      <c r="G93" s="4">
        <v>161.04839999999999</v>
      </c>
      <c r="H93" s="4">
        <v>140.00790000000001</v>
      </c>
      <c r="I93" s="4">
        <v>157.9718</v>
      </c>
      <c r="J93" s="4">
        <v>129.0684</v>
      </c>
      <c r="K93" s="4">
        <v>159.89609999999999</v>
      </c>
      <c r="L93" s="4">
        <v>139.37530000000001</v>
      </c>
      <c r="M93" s="4">
        <v>157.00899999999999</v>
      </c>
      <c r="N93" s="4">
        <v>0.59</v>
      </c>
      <c r="O93" s="4">
        <v>0.69</v>
      </c>
      <c r="P93" s="4">
        <v>0.59</v>
      </c>
      <c r="Q93" s="4">
        <v>0.57999999999999996</v>
      </c>
    </row>
    <row r="94" spans="1:17" ht="23.25" thickBot="1" x14ac:dyDescent="0.4">
      <c r="A94" s="5" t="s">
        <v>9</v>
      </c>
      <c r="B94" s="8">
        <v>240</v>
      </c>
      <c r="C94" s="8">
        <v>224</v>
      </c>
      <c r="D94" s="8">
        <v>210</v>
      </c>
      <c r="E94" s="8">
        <v>239</v>
      </c>
      <c r="F94" s="8">
        <v>156.89089999999999</v>
      </c>
      <c r="G94" s="8">
        <v>177.87860000000001</v>
      </c>
      <c r="H94" s="8">
        <v>140.36660000000001</v>
      </c>
      <c r="I94" s="8">
        <v>144.99860000000001</v>
      </c>
      <c r="J94" s="8">
        <v>156.47559999999999</v>
      </c>
      <c r="K94" s="8">
        <v>176.3176</v>
      </c>
      <c r="L94" s="8">
        <v>139.8536</v>
      </c>
      <c r="M94" s="8">
        <v>143.91650000000001</v>
      </c>
      <c r="N94" s="8">
        <v>0.65</v>
      </c>
      <c r="O94" s="8">
        <v>0.79</v>
      </c>
      <c r="P94" s="8">
        <v>0.67</v>
      </c>
      <c r="Q94" s="8">
        <v>0.61</v>
      </c>
    </row>
    <row r="95" spans="1:17" ht="23.25" thickBot="1" x14ac:dyDescent="0.4">
      <c r="A95" s="1" t="s">
        <v>10</v>
      </c>
      <c r="B95" s="4">
        <v>277</v>
      </c>
      <c r="C95" s="4">
        <v>230</v>
      </c>
      <c r="D95" s="4">
        <v>201</v>
      </c>
      <c r="E95" s="4">
        <v>40</v>
      </c>
      <c r="F95" s="4">
        <v>186.1799</v>
      </c>
      <c r="G95" s="4">
        <v>180.26560000000001</v>
      </c>
      <c r="H95" s="4">
        <v>146.7972</v>
      </c>
      <c r="I95" s="4">
        <v>26.186</v>
      </c>
      <c r="J95" s="4">
        <v>185.27099999999999</v>
      </c>
      <c r="K95" s="4">
        <v>178.35900000000001</v>
      </c>
      <c r="L95" s="4">
        <v>145.8854</v>
      </c>
      <c r="M95" s="4">
        <v>26.105699999999999</v>
      </c>
      <c r="N95" s="4">
        <v>0.67</v>
      </c>
      <c r="O95" s="4">
        <v>0.78</v>
      </c>
      <c r="P95" s="4">
        <v>0.73</v>
      </c>
      <c r="Q95" s="4">
        <v>0.65</v>
      </c>
    </row>
    <row r="96" spans="1:17" ht="23.25" thickBot="1" x14ac:dyDescent="0.4">
      <c r="A96" s="5" t="s">
        <v>11</v>
      </c>
      <c r="B96" s="8">
        <v>276</v>
      </c>
      <c r="C96" s="8">
        <v>231</v>
      </c>
      <c r="D96" s="8">
        <v>211</v>
      </c>
      <c r="E96" s="8">
        <v>0</v>
      </c>
      <c r="F96" s="8">
        <v>160.25890000000001</v>
      </c>
      <c r="G96" s="8">
        <v>178.76560000000001</v>
      </c>
      <c r="H96" s="8">
        <v>143.38</v>
      </c>
      <c r="I96" s="8">
        <v>0</v>
      </c>
      <c r="J96" s="8">
        <v>159.37450000000001</v>
      </c>
      <c r="K96" s="8">
        <v>177.0445</v>
      </c>
      <c r="L96" s="8">
        <v>142.87620000000001</v>
      </c>
      <c r="M96" s="8">
        <v>0</v>
      </c>
      <c r="N96" s="8">
        <v>0.57999999999999996</v>
      </c>
      <c r="O96" s="8">
        <v>0.77</v>
      </c>
      <c r="P96" s="8">
        <v>0.68</v>
      </c>
      <c r="Q96" s="8">
        <v>0</v>
      </c>
    </row>
    <row r="97" spans="1:17" ht="23.25" thickBot="1" x14ac:dyDescent="0.4">
      <c r="A97" s="1" t="s">
        <v>12</v>
      </c>
      <c r="B97" s="4">
        <v>307</v>
      </c>
      <c r="C97" s="4">
        <v>226</v>
      </c>
      <c r="D97" s="4">
        <v>203</v>
      </c>
      <c r="E97" s="4">
        <v>0</v>
      </c>
      <c r="F97" s="4">
        <v>168.00640000000001</v>
      </c>
      <c r="G97" s="4">
        <v>170.68549999999999</v>
      </c>
      <c r="H97" s="4">
        <v>123.20059999999999</v>
      </c>
      <c r="I97" s="4">
        <v>0</v>
      </c>
      <c r="J97" s="4">
        <v>166.86670000000001</v>
      </c>
      <c r="K97" s="4">
        <v>169.50989999999999</v>
      </c>
      <c r="L97" s="4">
        <v>122.3806</v>
      </c>
      <c r="M97" s="4">
        <v>0</v>
      </c>
      <c r="N97" s="4">
        <v>0.55000000000000004</v>
      </c>
      <c r="O97" s="4">
        <v>0.76</v>
      </c>
      <c r="P97" s="4">
        <v>0.61</v>
      </c>
      <c r="Q97" s="4">
        <v>0</v>
      </c>
    </row>
    <row r="98" spans="1:17" ht="23.25" thickBot="1" x14ac:dyDescent="0.4">
      <c r="A98" s="5" t="s">
        <v>13</v>
      </c>
      <c r="B98" s="8">
        <v>282</v>
      </c>
      <c r="C98" s="8">
        <v>210</v>
      </c>
      <c r="D98" s="8">
        <v>212</v>
      </c>
      <c r="E98" s="8">
        <v>0</v>
      </c>
      <c r="F98" s="8">
        <v>164.69649999999999</v>
      </c>
      <c r="G98" s="8">
        <v>168.41540000000001</v>
      </c>
      <c r="H98" s="8">
        <v>138.40289999999999</v>
      </c>
      <c r="I98" s="8">
        <v>0</v>
      </c>
      <c r="J98" s="8">
        <v>164.09139999999999</v>
      </c>
      <c r="K98" s="8">
        <v>166.94540000000001</v>
      </c>
      <c r="L98" s="8">
        <v>138.04900000000001</v>
      </c>
      <c r="M98" s="8">
        <v>0</v>
      </c>
      <c r="N98" s="8">
        <v>0.57999999999999996</v>
      </c>
      <c r="O98" s="8">
        <v>0.8</v>
      </c>
      <c r="P98" s="8">
        <v>0.65</v>
      </c>
      <c r="Q98" s="8">
        <v>0</v>
      </c>
    </row>
    <row r="99" spans="1:17" ht="23.25" thickBot="1" x14ac:dyDescent="0.4">
      <c r="A99" s="1" t="s">
        <v>14</v>
      </c>
      <c r="B99" s="4">
        <v>242</v>
      </c>
      <c r="C99" s="4">
        <v>230</v>
      </c>
      <c r="D99" s="4">
        <v>194</v>
      </c>
      <c r="E99" s="4">
        <v>0</v>
      </c>
      <c r="F99" s="4">
        <v>163.35640000000001</v>
      </c>
      <c r="G99" s="4">
        <v>159.81139999999999</v>
      </c>
      <c r="H99" s="4">
        <v>130.678</v>
      </c>
      <c r="I99" s="4">
        <v>0</v>
      </c>
      <c r="J99" s="4">
        <v>162.47329999999999</v>
      </c>
      <c r="K99" s="4">
        <v>158.2852</v>
      </c>
      <c r="L99" s="4">
        <v>129.74369999999999</v>
      </c>
      <c r="M99" s="4">
        <v>0</v>
      </c>
      <c r="N99" s="4">
        <v>0.68</v>
      </c>
      <c r="O99" s="4">
        <v>0.69</v>
      </c>
      <c r="P99" s="4">
        <v>0.67</v>
      </c>
      <c r="Q99" s="4">
        <v>0</v>
      </c>
    </row>
    <row r="100" spans="1:17" ht="23.25" thickBot="1" x14ac:dyDescent="0.4">
      <c r="A100" s="5" t="s">
        <v>15</v>
      </c>
      <c r="B100" s="8">
        <v>281</v>
      </c>
      <c r="C100" s="8">
        <v>224</v>
      </c>
      <c r="D100" s="8">
        <v>157</v>
      </c>
      <c r="E100" s="8">
        <v>0</v>
      </c>
      <c r="F100" s="8">
        <v>174.0934</v>
      </c>
      <c r="G100" s="8">
        <v>140.71619999999999</v>
      </c>
      <c r="H100" s="8">
        <v>128.5258</v>
      </c>
      <c r="I100" s="8">
        <v>0</v>
      </c>
      <c r="J100" s="8">
        <v>173.02610000000001</v>
      </c>
      <c r="K100" s="8">
        <v>139.84010000000001</v>
      </c>
      <c r="L100" s="8">
        <v>127.6936</v>
      </c>
      <c r="M100" s="8">
        <v>0</v>
      </c>
      <c r="N100" s="8">
        <v>0.62</v>
      </c>
      <c r="O100" s="8">
        <v>0.63</v>
      </c>
      <c r="P100" s="8">
        <v>0.82</v>
      </c>
      <c r="Q100" s="8">
        <v>0</v>
      </c>
    </row>
    <row r="101" spans="1:17" ht="23.25" thickBot="1" x14ac:dyDescent="0.4">
      <c r="A101" s="1" t="s">
        <v>16</v>
      </c>
      <c r="B101" s="4">
        <v>289</v>
      </c>
      <c r="C101" s="4">
        <v>248</v>
      </c>
      <c r="D101" s="4">
        <v>238</v>
      </c>
      <c r="E101" s="4">
        <v>0</v>
      </c>
      <c r="F101" s="4">
        <v>183.7424</v>
      </c>
      <c r="G101" s="4">
        <v>149.83869999999999</v>
      </c>
      <c r="H101" s="4">
        <v>161.79920000000001</v>
      </c>
      <c r="I101" s="4">
        <v>0</v>
      </c>
      <c r="J101" s="4">
        <v>183.2946</v>
      </c>
      <c r="K101" s="4">
        <v>148.74709999999999</v>
      </c>
      <c r="L101" s="4">
        <v>161.1739</v>
      </c>
      <c r="M101" s="4">
        <v>0</v>
      </c>
      <c r="N101" s="4">
        <v>0.64</v>
      </c>
      <c r="O101" s="4">
        <v>0.6</v>
      </c>
      <c r="P101" s="4">
        <v>0.68</v>
      </c>
      <c r="Q101" s="4">
        <v>0</v>
      </c>
    </row>
    <row r="102" spans="1:17" ht="23.25" thickBot="1" x14ac:dyDescent="0.4">
      <c r="A102" s="5" t="s">
        <v>17</v>
      </c>
      <c r="B102" s="8">
        <v>233</v>
      </c>
      <c r="C102" s="8">
        <v>215</v>
      </c>
      <c r="D102" s="8">
        <v>296</v>
      </c>
      <c r="E102" s="8">
        <v>0</v>
      </c>
      <c r="F102" s="8">
        <v>158.86009999999999</v>
      </c>
      <c r="G102" s="8">
        <v>123.24760000000001</v>
      </c>
      <c r="H102" s="8">
        <v>196.82650000000001</v>
      </c>
      <c r="I102" s="8">
        <v>0</v>
      </c>
      <c r="J102" s="8">
        <v>157.59989999999999</v>
      </c>
      <c r="K102" s="8">
        <v>122.5347</v>
      </c>
      <c r="L102" s="8">
        <v>195.36850000000001</v>
      </c>
      <c r="M102" s="8">
        <v>0</v>
      </c>
      <c r="N102" s="8">
        <v>0.68</v>
      </c>
      <c r="O102" s="8">
        <v>0.56999999999999995</v>
      </c>
      <c r="P102" s="8">
        <v>0.66</v>
      </c>
      <c r="Q102" s="8">
        <v>0</v>
      </c>
    </row>
    <row r="103" spans="1:17" ht="23.25" thickBot="1" x14ac:dyDescent="0.4">
      <c r="A103" s="1" t="s">
        <v>18</v>
      </c>
      <c r="B103" s="4">
        <v>241</v>
      </c>
      <c r="C103" s="4">
        <v>265</v>
      </c>
      <c r="D103" s="4">
        <v>253</v>
      </c>
      <c r="E103" s="4">
        <v>0</v>
      </c>
      <c r="F103" s="4">
        <v>186.08269999999999</v>
      </c>
      <c r="G103" s="4">
        <v>156.78100000000001</v>
      </c>
      <c r="H103" s="4">
        <v>155.45660000000001</v>
      </c>
      <c r="I103" s="4">
        <v>0</v>
      </c>
      <c r="J103" s="4">
        <v>184.15170000000001</v>
      </c>
      <c r="K103" s="4">
        <v>156.02350000000001</v>
      </c>
      <c r="L103" s="4">
        <v>154.5675</v>
      </c>
      <c r="M103" s="4">
        <v>0</v>
      </c>
      <c r="N103" s="4">
        <v>0.77</v>
      </c>
      <c r="O103" s="4">
        <v>0.59</v>
      </c>
      <c r="P103" s="4">
        <v>0.61</v>
      </c>
      <c r="Q103" s="4">
        <v>0</v>
      </c>
    </row>
    <row r="104" spans="1:17" x14ac:dyDescent="0.35">
      <c r="A104" s="11" t="s">
        <v>20</v>
      </c>
      <c r="B104" s="12">
        <v>3142</v>
      </c>
      <c r="C104" s="12">
        <v>2759</v>
      </c>
      <c r="D104" s="12">
        <v>2660</v>
      </c>
      <c r="E104" s="11">
        <v>822</v>
      </c>
      <c r="F104" s="13">
        <v>1988.0998</v>
      </c>
      <c r="G104" s="13">
        <v>1911.201</v>
      </c>
      <c r="H104" s="13">
        <v>1753.2710999999999</v>
      </c>
      <c r="I104" s="11">
        <v>501.46480000000003</v>
      </c>
      <c r="J104" s="13">
        <v>1977.6303</v>
      </c>
      <c r="K104" s="13">
        <v>1895.6862000000001</v>
      </c>
      <c r="L104" s="13">
        <v>1743.7375999999999</v>
      </c>
      <c r="M104" s="11">
        <v>498.44979999999998</v>
      </c>
      <c r="N104" s="11">
        <v>0.63</v>
      </c>
      <c r="O104" s="11">
        <v>0.69</v>
      </c>
      <c r="P104" s="11">
        <v>0.66</v>
      </c>
      <c r="Q104" s="11">
        <v>0.61</v>
      </c>
    </row>
    <row r="105" spans="1:17" x14ac:dyDescent="0.35">
      <c r="A105" s="178" t="s">
        <v>0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84"/>
      <c r="Q105" s="84"/>
    </row>
    <row r="106" spans="1:17" x14ac:dyDescent="0.35">
      <c r="A106" s="178" t="s">
        <v>356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84"/>
      <c r="Q106" s="84"/>
    </row>
    <row r="107" spans="1:17" ht="23.25" thickBot="1" x14ac:dyDescent="0.4">
      <c r="A107" s="179" t="s">
        <v>2</v>
      </c>
      <c r="B107" s="82"/>
      <c r="C107" s="180" t="s">
        <v>3</v>
      </c>
      <c r="D107" s="180"/>
      <c r="E107" s="83"/>
      <c r="F107" s="180" t="s">
        <v>4</v>
      </c>
      <c r="G107" s="180"/>
      <c r="H107" s="83"/>
      <c r="I107" s="83"/>
      <c r="J107" s="181" t="s">
        <v>5</v>
      </c>
      <c r="K107" s="181"/>
      <c r="L107" s="181"/>
      <c r="M107" s="181"/>
      <c r="N107" s="182" t="s">
        <v>6</v>
      </c>
      <c r="O107" s="182"/>
      <c r="P107" s="182"/>
      <c r="Q107" s="182"/>
    </row>
    <row r="108" spans="1:17" ht="24" thickTop="1" thickBot="1" x14ac:dyDescent="0.4">
      <c r="A108" s="180"/>
      <c r="B108" s="9">
        <v>2557</v>
      </c>
      <c r="C108" s="9">
        <v>2558</v>
      </c>
      <c r="D108" s="9">
        <v>2559</v>
      </c>
      <c r="E108" s="9">
        <v>2560</v>
      </c>
      <c r="F108" s="9">
        <v>2557</v>
      </c>
      <c r="G108" s="9">
        <v>2558</v>
      </c>
      <c r="H108" s="9">
        <v>2559</v>
      </c>
      <c r="I108" s="9">
        <v>2560</v>
      </c>
      <c r="J108" s="9">
        <v>2557</v>
      </c>
      <c r="K108" s="9">
        <v>2558</v>
      </c>
      <c r="L108" s="9">
        <v>2559</v>
      </c>
      <c r="M108" s="9">
        <v>2560</v>
      </c>
      <c r="N108" s="10">
        <v>2557</v>
      </c>
      <c r="O108" s="10">
        <v>2558</v>
      </c>
      <c r="P108" s="10">
        <v>2559</v>
      </c>
      <c r="Q108" s="10">
        <v>2560</v>
      </c>
    </row>
    <row r="109" spans="1:17" ht="24" thickTop="1" thickBot="1" x14ac:dyDescent="0.4">
      <c r="A109" s="5" t="s">
        <v>7</v>
      </c>
      <c r="B109" s="8">
        <v>192</v>
      </c>
      <c r="C109" s="8">
        <v>210</v>
      </c>
      <c r="D109" s="8">
        <v>337</v>
      </c>
      <c r="E109" s="8">
        <v>229</v>
      </c>
      <c r="F109" s="8">
        <v>111.9629</v>
      </c>
      <c r="G109" s="8">
        <v>118.70820000000001</v>
      </c>
      <c r="H109" s="8">
        <v>217.16329999999999</v>
      </c>
      <c r="I109" s="8">
        <v>135.81200000000001</v>
      </c>
      <c r="J109" s="8">
        <v>110.9619</v>
      </c>
      <c r="K109" s="8">
        <v>117.3526</v>
      </c>
      <c r="L109" s="8">
        <v>215.5341</v>
      </c>
      <c r="M109" s="8">
        <v>133.97460000000001</v>
      </c>
      <c r="N109" s="8">
        <v>0.57999999999999996</v>
      </c>
      <c r="O109" s="8">
        <v>0.56999999999999995</v>
      </c>
      <c r="P109" s="8">
        <v>0.64</v>
      </c>
      <c r="Q109" s="8">
        <v>0.59</v>
      </c>
    </row>
    <row r="110" spans="1:17" ht="23.25" thickBot="1" x14ac:dyDescent="0.4">
      <c r="A110" s="1" t="s">
        <v>8</v>
      </c>
      <c r="B110" s="4">
        <v>204</v>
      </c>
      <c r="C110" s="4">
        <v>191</v>
      </c>
      <c r="D110" s="4">
        <v>297</v>
      </c>
      <c r="E110" s="4">
        <v>163</v>
      </c>
      <c r="F110" s="4">
        <v>124.0523</v>
      </c>
      <c r="G110" s="4">
        <v>116.2364</v>
      </c>
      <c r="H110" s="4">
        <v>195.15950000000001</v>
      </c>
      <c r="I110" s="4">
        <v>96.323499999999996</v>
      </c>
      <c r="J110" s="4">
        <v>122.6322</v>
      </c>
      <c r="K110" s="4">
        <v>115.4674</v>
      </c>
      <c r="L110" s="4">
        <v>194.11340000000001</v>
      </c>
      <c r="M110" s="4">
        <v>95.392499999999998</v>
      </c>
      <c r="N110" s="4">
        <v>0.61</v>
      </c>
      <c r="O110" s="4">
        <v>0.61</v>
      </c>
      <c r="P110" s="4">
        <v>0.66</v>
      </c>
      <c r="Q110" s="4">
        <v>0.59</v>
      </c>
    </row>
    <row r="111" spans="1:17" ht="23.25" thickBot="1" x14ac:dyDescent="0.4">
      <c r="A111" s="5" t="s">
        <v>9</v>
      </c>
      <c r="B111" s="8">
        <v>179</v>
      </c>
      <c r="C111" s="8">
        <v>202</v>
      </c>
      <c r="D111" s="8">
        <v>284</v>
      </c>
      <c r="E111" s="8">
        <v>200</v>
      </c>
      <c r="F111" s="8">
        <v>107.26609999999999</v>
      </c>
      <c r="G111" s="8">
        <v>115.28700000000001</v>
      </c>
      <c r="H111" s="8">
        <v>190.54769999999999</v>
      </c>
      <c r="I111" s="8">
        <v>115.2563</v>
      </c>
      <c r="J111" s="8">
        <v>106.474</v>
      </c>
      <c r="K111" s="8">
        <v>114.53530000000001</v>
      </c>
      <c r="L111" s="8">
        <v>188.73759999999999</v>
      </c>
      <c r="M111" s="8">
        <v>114.2144</v>
      </c>
      <c r="N111" s="8">
        <v>0.6</v>
      </c>
      <c r="O111" s="8">
        <v>0.56999999999999995</v>
      </c>
      <c r="P111" s="8">
        <v>0.67</v>
      </c>
      <c r="Q111" s="8">
        <v>0.57999999999999996</v>
      </c>
    </row>
    <row r="112" spans="1:17" ht="23.25" thickBot="1" x14ac:dyDescent="0.4">
      <c r="A112" s="1" t="s">
        <v>10</v>
      </c>
      <c r="B112" s="4">
        <v>217</v>
      </c>
      <c r="C112" s="4">
        <v>193</v>
      </c>
      <c r="D112" s="4">
        <v>266</v>
      </c>
      <c r="E112" s="4">
        <v>48</v>
      </c>
      <c r="F112" s="4">
        <v>111.1673</v>
      </c>
      <c r="G112" s="4">
        <v>101.6109</v>
      </c>
      <c r="H112" s="4">
        <v>162.11240000000001</v>
      </c>
      <c r="I112" s="4">
        <v>23.829799999999999</v>
      </c>
      <c r="J112" s="4">
        <v>110.3122</v>
      </c>
      <c r="K112" s="4">
        <v>100.95440000000001</v>
      </c>
      <c r="L112" s="4">
        <v>161.20609999999999</v>
      </c>
      <c r="M112" s="4">
        <v>23.6751</v>
      </c>
      <c r="N112" s="4">
        <v>0.51</v>
      </c>
      <c r="O112" s="4">
        <v>0.53</v>
      </c>
      <c r="P112" s="4">
        <v>0.61</v>
      </c>
      <c r="Q112" s="4">
        <v>0.5</v>
      </c>
    </row>
    <row r="113" spans="1:17" ht="23.25" thickBot="1" x14ac:dyDescent="0.4">
      <c r="A113" s="5" t="s">
        <v>11</v>
      </c>
      <c r="B113" s="8">
        <v>193</v>
      </c>
      <c r="C113" s="8">
        <v>194</v>
      </c>
      <c r="D113" s="8">
        <v>255</v>
      </c>
      <c r="E113" s="8">
        <v>0</v>
      </c>
      <c r="F113" s="8">
        <v>107.02</v>
      </c>
      <c r="G113" s="8">
        <v>97.514899999999997</v>
      </c>
      <c r="H113" s="8">
        <v>171.7732</v>
      </c>
      <c r="I113" s="8">
        <v>0</v>
      </c>
      <c r="J113" s="8">
        <v>106.563</v>
      </c>
      <c r="K113" s="8">
        <v>97.066800000000001</v>
      </c>
      <c r="L113" s="8">
        <v>170.79730000000001</v>
      </c>
      <c r="M113" s="8">
        <v>0</v>
      </c>
      <c r="N113" s="8">
        <v>0.55000000000000004</v>
      </c>
      <c r="O113" s="8">
        <v>0.5</v>
      </c>
      <c r="P113" s="8">
        <v>0.67</v>
      </c>
      <c r="Q113" s="8">
        <v>0</v>
      </c>
    </row>
    <row r="114" spans="1:17" ht="23.25" thickBot="1" x14ac:dyDescent="0.4">
      <c r="A114" s="1" t="s">
        <v>12</v>
      </c>
      <c r="B114" s="4">
        <v>167</v>
      </c>
      <c r="C114" s="4">
        <v>224</v>
      </c>
      <c r="D114" s="4">
        <v>250</v>
      </c>
      <c r="E114" s="4">
        <v>0</v>
      </c>
      <c r="F114" s="4">
        <v>112.2557</v>
      </c>
      <c r="G114" s="4">
        <v>129.4888</v>
      </c>
      <c r="H114" s="4">
        <v>157.876</v>
      </c>
      <c r="I114" s="4">
        <v>0</v>
      </c>
      <c r="J114" s="4">
        <v>111.07689999999999</v>
      </c>
      <c r="K114" s="4">
        <v>127.7885</v>
      </c>
      <c r="L114" s="4">
        <v>156.5069</v>
      </c>
      <c r="M114" s="4">
        <v>0</v>
      </c>
      <c r="N114" s="4">
        <v>0.67</v>
      </c>
      <c r="O114" s="4">
        <v>0.57999999999999996</v>
      </c>
      <c r="P114" s="4">
        <v>0.63</v>
      </c>
      <c r="Q114" s="4">
        <v>0</v>
      </c>
    </row>
    <row r="115" spans="1:17" ht="23.25" thickBot="1" x14ac:dyDescent="0.4">
      <c r="A115" s="5" t="s">
        <v>13</v>
      </c>
      <c r="B115" s="8">
        <v>156</v>
      </c>
      <c r="C115" s="8">
        <v>225</v>
      </c>
      <c r="D115" s="8">
        <v>260</v>
      </c>
      <c r="E115" s="8">
        <v>0</v>
      </c>
      <c r="F115" s="8">
        <v>89.506399999999999</v>
      </c>
      <c r="G115" s="8">
        <v>138.20660000000001</v>
      </c>
      <c r="H115" s="8">
        <v>177.4511</v>
      </c>
      <c r="I115" s="8">
        <v>0</v>
      </c>
      <c r="J115" s="8">
        <v>88.258700000000005</v>
      </c>
      <c r="K115" s="8">
        <v>136.20070000000001</v>
      </c>
      <c r="L115" s="8">
        <v>175.30019999999999</v>
      </c>
      <c r="M115" s="8">
        <v>0</v>
      </c>
      <c r="N115" s="8">
        <v>0.56999999999999995</v>
      </c>
      <c r="O115" s="8">
        <v>0.61</v>
      </c>
      <c r="P115" s="8">
        <v>0.68</v>
      </c>
      <c r="Q115" s="8">
        <v>0</v>
      </c>
    </row>
    <row r="116" spans="1:17" ht="23.25" thickBot="1" x14ac:dyDescent="0.4">
      <c r="A116" s="1" t="s">
        <v>14</v>
      </c>
      <c r="B116" s="4">
        <v>175</v>
      </c>
      <c r="C116" s="4">
        <v>219</v>
      </c>
      <c r="D116" s="4">
        <v>221</v>
      </c>
      <c r="E116" s="4">
        <v>0</v>
      </c>
      <c r="F116" s="4">
        <v>88.727800000000002</v>
      </c>
      <c r="G116" s="4">
        <v>121.1247</v>
      </c>
      <c r="H116" s="4">
        <v>159.89580000000001</v>
      </c>
      <c r="I116" s="4">
        <v>0</v>
      </c>
      <c r="J116" s="4">
        <v>88.247200000000007</v>
      </c>
      <c r="K116" s="4">
        <v>119.9042</v>
      </c>
      <c r="L116" s="4">
        <v>157.7227</v>
      </c>
      <c r="M116" s="4">
        <v>0</v>
      </c>
      <c r="N116" s="4">
        <v>0.51</v>
      </c>
      <c r="O116" s="4">
        <v>0.55000000000000004</v>
      </c>
      <c r="P116" s="4">
        <v>0.72</v>
      </c>
      <c r="Q116" s="4">
        <v>0</v>
      </c>
    </row>
    <row r="117" spans="1:17" ht="23.25" thickBot="1" x14ac:dyDescent="0.4">
      <c r="A117" s="5" t="s">
        <v>15</v>
      </c>
      <c r="B117" s="8">
        <v>170</v>
      </c>
      <c r="C117" s="8">
        <v>206</v>
      </c>
      <c r="D117" s="8">
        <v>194</v>
      </c>
      <c r="E117" s="8">
        <v>0</v>
      </c>
      <c r="F117" s="8">
        <v>101.64149999999999</v>
      </c>
      <c r="G117" s="8">
        <v>140.50710000000001</v>
      </c>
      <c r="H117" s="8">
        <v>117.9102</v>
      </c>
      <c r="I117" s="8">
        <v>0</v>
      </c>
      <c r="J117" s="8">
        <v>100.2739</v>
      </c>
      <c r="K117" s="8">
        <v>138.65780000000001</v>
      </c>
      <c r="L117" s="8">
        <v>116.3395</v>
      </c>
      <c r="M117" s="8">
        <v>0</v>
      </c>
      <c r="N117" s="8">
        <v>0.6</v>
      </c>
      <c r="O117" s="8">
        <v>0.68</v>
      </c>
      <c r="P117" s="8">
        <v>0.61</v>
      </c>
      <c r="Q117" s="8">
        <v>0</v>
      </c>
    </row>
    <row r="118" spans="1:17" ht="23.25" thickBot="1" x14ac:dyDescent="0.4">
      <c r="A118" s="1" t="s">
        <v>16</v>
      </c>
      <c r="B118" s="4">
        <v>173</v>
      </c>
      <c r="C118" s="4">
        <v>228</v>
      </c>
      <c r="D118" s="4">
        <v>198</v>
      </c>
      <c r="E118" s="4">
        <v>0</v>
      </c>
      <c r="F118" s="4">
        <v>119.53740000000001</v>
      </c>
      <c r="G118" s="4">
        <v>161.7373</v>
      </c>
      <c r="H118" s="4">
        <v>110.8578</v>
      </c>
      <c r="I118" s="4">
        <v>0</v>
      </c>
      <c r="J118" s="4">
        <v>118.48869999999999</v>
      </c>
      <c r="K118" s="4">
        <v>160.60210000000001</v>
      </c>
      <c r="L118" s="4">
        <v>109.7608</v>
      </c>
      <c r="M118" s="4">
        <v>0</v>
      </c>
      <c r="N118" s="4">
        <v>0.69</v>
      </c>
      <c r="O118" s="4">
        <v>0.71</v>
      </c>
      <c r="P118" s="4">
        <v>0.56000000000000005</v>
      </c>
      <c r="Q118" s="4">
        <v>0</v>
      </c>
    </row>
    <row r="119" spans="1:17" ht="23.25" thickBot="1" x14ac:dyDescent="0.4">
      <c r="A119" s="5" t="s">
        <v>17</v>
      </c>
      <c r="B119" s="8">
        <v>188</v>
      </c>
      <c r="C119" s="8">
        <v>243</v>
      </c>
      <c r="D119" s="8">
        <v>213</v>
      </c>
      <c r="E119" s="8">
        <v>0</v>
      </c>
      <c r="F119" s="8">
        <v>104.1146</v>
      </c>
      <c r="G119" s="8">
        <v>165.23070000000001</v>
      </c>
      <c r="H119" s="8">
        <v>124.8432</v>
      </c>
      <c r="I119" s="8">
        <v>0</v>
      </c>
      <c r="J119" s="8">
        <v>103.36969999999999</v>
      </c>
      <c r="K119" s="8">
        <v>163.9898</v>
      </c>
      <c r="L119" s="8">
        <v>123.5085</v>
      </c>
      <c r="M119" s="8">
        <v>0</v>
      </c>
      <c r="N119" s="8">
        <v>0.55000000000000004</v>
      </c>
      <c r="O119" s="8">
        <v>0.68</v>
      </c>
      <c r="P119" s="8">
        <v>0.59</v>
      </c>
      <c r="Q119" s="8">
        <v>0</v>
      </c>
    </row>
    <row r="120" spans="1:17" ht="23.25" thickBot="1" x14ac:dyDescent="0.4">
      <c r="A120" s="1" t="s">
        <v>18</v>
      </c>
      <c r="B120" s="4">
        <v>199</v>
      </c>
      <c r="C120" s="4">
        <v>237</v>
      </c>
      <c r="D120" s="4">
        <v>183</v>
      </c>
      <c r="E120" s="4">
        <v>0</v>
      </c>
      <c r="F120" s="4">
        <v>111.99250000000001</v>
      </c>
      <c r="G120" s="4">
        <v>130.71039999999999</v>
      </c>
      <c r="H120" s="4">
        <v>109.6277</v>
      </c>
      <c r="I120" s="4">
        <v>0</v>
      </c>
      <c r="J120" s="4">
        <v>110.6948</v>
      </c>
      <c r="K120" s="4">
        <v>129.8845</v>
      </c>
      <c r="L120" s="4">
        <v>108.27249999999999</v>
      </c>
      <c r="M120" s="4">
        <v>0</v>
      </c>
      <c r="N120" s="4">
        <v>0.56000000000000005</v>
      </c>
      <c r="O120" s="4">
        <v>0.55000000000000004</v>
      </c>
      <c r="P120" s="4">
        <v>0.6</v>
      </c>
      <c r="Q120" s="4">
        <v>0</v>
      </c>
    </row>
    <row r="121" spans="1:17" x14ac:dyDescent="0.35">
      <c r="A121" s="11" t="s">
        <v>20</v>
      </c>
      <c r="B121" s="12">
        <v>2213</v>
      </c>
      <c r="C121" s="12">
        <v>2572</v>
      </c>
      <c r="D121" s="12">
        <v>2958</v>
      </c>
      <c r="E121" s="11">
        <v>640</v>
      </c>
      <c r="F121" s="13">
        <v>1289.2445</v>
      </c>
      <c r="G121" s="13">
        <v>1536.3630000000001</v>
      </c>
      <c r="H121" s="13">
        <v>1895.2179000000001</v>
      </c>
      <c r="I121" s="11">
        <v>371.22160000000002</v>
      </c>
      <c r="J121" s="13">
        <v>1277.3532</v>
      </c>
      <c r="K121" s="13">
        <v>1522.4041</v>
      </c>
      <c r="L121" s="13">
        <v>1877.7996000000001</v>
      </c>
      <c r="M121" s="11">
        <v>367.25659999999999</v>
      </c>
      <c r="N121" s="11">
        <v>0.57999999999999996</v>
      </c>
      <c r="O121" s="11">
        <v>0.6</v>
      </c>
      <c r="P121" s="11">
        <v>0.64</v>
      </c>
      <c r="Q121" s="11">
        <v>0.57999999999999996</v>
      </c>
    </row>
    <row r="122" spans="1:17" x14ac:dyDescent="0.35">
      <c r="A122" s="178" t="s">
        <v>0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84"/>
      <c r="Q122" s="84"/>
    </row>
    <row r="123" spans="1:17" x14ac:dyDescent="0.35">
      <c r="A123" s="178" t="s">
        <v>357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84"/>
      <c r="Q123" s="84"/>
    </row>
    <row r="124" spans="1:17" ht="23.25" thickBot="1" x14ac:dyDescent="0.4">
      <c r="A124" s="179" t="s">
        <v>2</v>
      </c>
      <c r="B124" s="82"/>
      <c r="C124" s="180" t="s">
        <v>3</v>
      </c>
      <c r="D124" s="180"/>
      <c r="E124" s="83"/>
      <c r="F124" s="180" t="s">
        <v>4</v>
      </c>
      <c r="G124" s="180"/>
      <c r="H124" s="83"/>
      <c r="I124" s="83"/>
      <c r="J124" s="181" t="s">
        <v>5</v>
      </c>
      <c r="K124" s="181"/>
      <c r="L124" s="181"/>
      <c r="M124" s="181"/>
      <c r="N124" s="182" t="s">
        <v>6</v>
      </c>
      <c r="O124" s="182"/>
      <c r="P124" s="182"/>
      <c r="Q124" s="182"/>
    </row>
    <row r="125" spans="1:17" ht="24" thickTop="1" thickBot="1" x14ac:dyDescent="0.4">
      <c r="A125" s="180"/>
      <c r="B125" s="9">
        <v>2557</v>
      </c>
      <c r="C125" s="9">
        <v>2558</v>
      </c>
      <c r="D125" s="9">
        <v>2559</v>
      </c>
      <c r="E125" s="9">
        <v>2560</v>
      </c>
      <c r="F125" s="9">
        <v>2557</v>
      </c>
      <c r="G125" s="9">
        <v>2558</v>
      </c>
      <c r="H125" s="9">
        <v>2559</v>
      </c>
      <c r="I125" s="9">
        <v>2560</v>
      </c>
      <c r="J125" s="9">
        <v>2557</v>
      </c>
      <c r="K125" s="9">
        <v>2558</v>
      </c>
      <c r="L125" s="9">
        <v>2559</v>
      </c>
      <c r="M125" s="9">
        <v>2560</v>
      </c>
      <c r="N125" s="10">
        <v>2557</v>
      </c>
      <c r="O125" s="10">
        <v>2558</v>
      </c>
      <c r="P125" s="10">
        <v>2559</v>
      </c>
      <c r="Q125" s="10">
        <v>2560</v>
      </c>
    </row>
    <row r="126" spans="1:17" ht="24" thickTop="1" thickBot="1" x14ac:dyDescent="0.4">
      <c r="A126" s="5" t="s">
        <v>7</v>
      </c>
      <c r="B126" s="8">
        <v>91</v>
      </c>
      <c r="C126" s="8">
        <v>129</v>
      </c>
      <c r="D126" s="8">
        <v>136</v>
      </c>
      <c r="E126" s="8">
        <v>114</v>
      </c>
      <c r="F126" s="8">
        <v>68.332899999999995</v>
      </c>
      <c r="G126" s="8">
        <v>100.34699999999999</v>
      </c>
      <c r="H126" s="8">
        <v>81.608099999999993</v>
      </c>
      <c r="I126" s="8">
        <v>91.206000000000003</v>
      </c>
      <c r="J126" s="8">
        <v>68.127099999999999</v>
      </c>
      <c r="K126" s="8">
        <v>99.201400000000007</v>
      </c>
      <c r="L126" s="8">
        <v>81.016599999999997</v>
      </c>
      <c r="M126" s="8">
        <v>90.350999999999999</v>
      </c>
      <c r="N126" s="8">
        <v>0.75</v>
      </c>
      <c r="O126" s="8">
        <v>0.78</v>
      </c>
      <c r="P126" s="8">
        <v>0.6</v>
      </c>
      <c r="Q126" s="8">
        <v>0.8</v>
      </c>
    </row>
    <row r="127" spans="1:17" ht="23.25" thickBot="1" x14ac:dyDescent="0.4">
      <c r="A127" s="1" t="s">
        <v>8</v>
      </c>
      <c r="B127" s="4">
        <v>79</v>
      </c>
      <c r="C127" s="4">
        <v>105</v>
      </c>
      <c r="D127" s="4">
        <v>121</v>
      </c>
      <c r="E127" s="4">
        <v>131</v>
      </c>
      <c r="F127" s="4">
        <v>56.213999999999999</v>
      </c>
      <c r="G127" s="4">
        <v>79.008399999999995</v>
      </c>
      <c r="H127" s="4">
        <v>66.956199999999995</v>
      </c>
      <c r="I127" s="4">
        <v>117.7831</v>
      </c>
      <c r="J127" s="4">
        <v>56.033900000000003</v>
      </c>
      <c r="K127" s="4">
        <v>78.069599999999994</v>
      </c>
      <c r="L127" s="4">
        <v>66.570499999999996</v>
      </c>
      <c r="M127" s="4">
        <v>116.9014</v>
      </c>
      <c r="N127" s="4">
        <v>0.71</v>
      </c>
      <c r="O127" s="4">
        <v>0.75</v>
      </c>
      <c r="P127" s="4">
        <v>0.55000000000000004</v>
      </c>
      <c r="Q127" s="4">
        <v>0.9</v>
      </c>
    </row>
    <row r="128" spans="1:17" ht="23.25" thickBot="1" x14ac:dyDescent="0.4">
      <c r="A128" s="5" t="s">
        <v>9</v>
      </c>
      <c r="B128" s="8">
        <v>87</v>
      </c>
      <c r="C128" s="8">
        <v>110</v>
      </c>
      <c r="D128" s="8">
        <v>136</v>
      </c>
      <c r="E128" s="8">
        <v>93</v>
      </c>
      <c r="F128" s="8">
        <v>64.858699999999999</v>
      </c>
      <c r="G128" s="8">
        <v>80.459299999999999</v>
      </c>
      <c r="H128" s="8">
        <v>82.516400000000004</v>
      </c>
      <c r="I128" s="8">
        <v>64.372100000000003</v>
      </c>
      <c r="J128" s="8">
        <v>64.509299999999996</v>
      </c>
      <c r="K128" s="8">
        <v>80.141499999999994</v>
      </c>
      <c r="L128" s="8">
        <v>82.073899999999995</v>
      </c>
      <c r="M128" s="8">
        <v>63.599899999999998</v>
      </c>
      <c r="N128" s="8">
        <v>0.75</v>
      </c>
      <c r="O128" s="8">
        <v>0.73</v>
      </c>
      <c r="P128" s="8">
        <v>0.61</v>
      </c>
      <c r="Q128" s="8">
        <v>0.69</v>
      </c>
    </row>
    <row r="129" spans="1:17" ht="23.25" thickBot="1" x14ac:dyDescent="0.4">
      <c r="A129" s="1" t="s">
        <v>10</v>
      </c>
      <c r="B129" s="4">
        <v>86</v>
      </c>
      <c r="C129" s="4">
        <v>135</v>
      </c>
      <c r="D129" s="4">
        <v>136</v>
      </c>
      <c r="E129" s="4">
        <v>14</v>
      </c>
      <c r="F129" s="4">
        <v>61.577599999999997</v>
      </c>
      <c r="G129" s="4">
        <v>106.57810000000001</v>
      </c>
      <c r="H129" s="4">
        <v>83.737099999999998</v>
      </c>
      <c r="I129" s="4">
        <v>13.722799999999999</v>
      </c>
      <c r="J129" s="4">
        <v>61.883600000000001</v>
      </c>
      <c r="K129" s="4">
        <v>105.6048</v>
      </c>
      <c r="L129" s="4">
        <v>83.200699999999998</v>
      </c>
      <c r="M129" s="4">
        <v>13.603</v>
      </c>
      <c r="N129" s="4">
        <v>0.72</v>
      </c>
      <c r="O129" s="4">
        <v>0.79</v>
      </c>
      <c r="P129" s="4">
        <v>0.62</v>
      </c>
      <c r="Q129" s="4">
        <v>0.98</v>
      </c>
    </row>
    <row r="130" spans="1:17" ht="23.25" thickBot="1" x14ac:dyDescent="0.4">
      <c r="A130" s="5" t="s">
        <v>11</v>
      </c>
      <c r="B130" s="8">
        <v>117</v>
      </c>
      <c r="C130" s="8">
        <v>133</v>
      </c>
      <c r="D130" s="8">
        <v>132</v>
      </c>
      <c r="E130" s="8">
        <v>0</v>
      </c>
      <c r="F130" s="8">
        <v>74.839200000000005</v>
      </c>
      <c r="G130" s="8">
        <v>91.305999999999997</v>
      </c>
      <c r="H130" s="8">
        <v>81.057199999999995</v>
      </c>
      <c r="I130" s="8">
        <v>0</v>
      </c>
      <c r="J130" s="8">
        <v>74.701599999999999</v>
      </c>
      <c r="K130" s="8">
        <v>90.513199999999998</v>
      </c>
      <c r="L130" s="8">
        <v>80.301699999999997</v>
      </c>
      <c r="M130" s="8">
        <v>0</v>
      </c>
      <c r="N130" s="8">
        <v>0.64</v>
      </c>
      <c r="O130" s="8">
        <v>0.69</v>
      </c>
      <c r="P130" s="8">
        <v>0.61</v>
      </c>
      <c r="Q130" s="8">
        <v>0</v>
      </c>
    </row>
    <row r="131" spans="1:17" ht="23.25" thickBot="1" x14ac:dyDescent="0.4">
      <c r="A131" s="1" t="s">
        <v>12</v>
      </c>
      <c r="B131" s="4">
        <v>126</v>
      </c>
      <c r="C131" s="4">
        <v>132</v>
      </c>
      <c r="D131" s="4">
        <v>144</v>
      </c>
      <c r="E131" s="4">
        <v>0</v>
      </c>
      <c r="F131" s="4">
        <v>92.088099999999997</v>
      </c>
      <c r="G131" s="4">
        <v>92.298699999999997</v>
      </c>
      <c r="H131" s="4">
        <v>97.0274</v>
      </c>
      <c r="I131" s="4">
        <v>0</v>
      </c>
      <c r="J131" s="4">
        <v>91.462100000000007</v>
      </c>
      <c r="K131" s="4">
        <v>91.560900000000004</v>
      </c>
      <c r="L131" s="4">
        <v>96.002300000000005</v>
      </c>
      <c r="M131" s="4">
        <v>0</v>
      </c>
      <c r="N131" s="4">
        <v>0.73</v>
      </c>
      <c r="O131" s="4">
        <v>0.7</v>
      </c>
      <c r="P131" s="4">
        <v>0.67</v>
      </c>
      <c r="Q131" s="4">
        <v>0</v>
      </c>
    </row>
    <row r="132" spans="1:17" ht="23.25" thickBot="1" x14ac:dyDescent="0.4">
      <c r="A132" s="5" t="s">
        <v>13</v>
      </c>
      <c r="B132" s="8">
        <v>96</v>
      </c>
      <c r="C132" s="8">
        <v>101</v>
      </c>
      <c r="D132" s="8">
        <v>121</v>
      </c>
      <c r="E132" s="8">
        <v>0</v>
      </c>
      <c r="F132" s="8">
        <v>65.134100000000004</v>
      </c>
      <c r="G132" s="8">
        <v>69.545000000000002</v>
      </c>
      <c r="H132" s="8">
        <v>95.084000000000003</v>
      </c>
      <c r="I132" s="8">
        <v>0</v>
      </c>
      <c r="J132" s="8">
        <v>64.4315</v>
      </c>
      <c r="K132" s="8">
        <v>69.203599999999994</v>
      </c>
      <c r="L132" s="8">
        <v>94.739800000000002</v>
      </c>
      <c r="M132" s="8">
        <v>0</v>
      </c>
      <c r="N132" s="8">
        <v>0.68</v>
      </c>
      <c r="O132" s="8">
        <v>0.69</v>
      </c>
      <c r="P132" s="8">
        <v>0.79</v>
      </c>
      <c r="Q132" s="8">
        <v>0</v>
      </c>
    </row>
    <row r="133" spans="1:17" ht="23.25" thickBot="1" x14ac:dyDescent="0.4">
      <c r="A133" s="1" t="s">
        <v>14</v>
      </c>
      <c r="B133" s="4">
        <v>122</v>
      </c>
      <c r="C133" s="4">
        <v>104</v>
      </c>
      <c r="D133" s="4">
        <v>132</v>
      </c>
      <c r="E133" s="4">
        <v>0</v>
      </c>
      <c r="F133" s="4">
        <v>86.364699999999999</v>
      </c>
      <c r="G133" s="4">
        <v>70.563599999999994</v>
      </c>
      <c r="H133" s="4">
        <v>94.747799999999998</v>
      </c>
      <c r="I133" s="4">
        <v>0</v>
      </c>
      <c r="J133" s="4">
        <v>85.6768</v>
      </c>
      <c r="K133" s="4">
        <v>70.135800000000003</v>
      </c>
      <c r="L133" s="4">
        <v>92.704899999999995</v>
      </c>
      <c r="M133" s="4">
        <v>0</v>
      </c>
      <c r="N133" s="4">
        <v>0.71</v>
      </c>
      <c r="O133" s="4">
        <v>0.68</v>
      </c>
      <c r="P133" s="4">
        <v>0.72</v>
      </c>
      <c r="Q133" s="4">
        <v>0</v>
      </c>
    </row>
    <row r="134" spans="1:17" ht="23.25" thickBot="1" x14ac:dyDescent="0.4">
      <c r="A134" s="5" t="s">
        <v>15</v>
      </c>
      <c r="B134" s="8">
        <v>135</v>
      </c>
      <c r="C134" s="8">
        <v>90</v>
      </c>
      <c r="D134" s="8">
        <v>98</v>
      </c>
      <c r="E134" s="8">
        <v>0</v>
      </c>
      <c r="F134" s="8">
        <v>93.691699999999997</v>
      </c>
      <c r="G134" s="8">
        <v>55.809199999999997</v>
      </c>
      <c r="H134" s="8">
        <v>71.298500000000004</v>
      </c>
      <c r="I134" s="8">
        <v>0</v>
      </c>
      <c r="J134" s="8">
        <v>93.162599999999998</v>
      </c>
      <c r="K134" s="8">
        <v>55.678199999999997</v>
      </c>
      <c r="L134" s="8">
        <v>70.8964</v>
      </c>
      <c r="M134" s="8">
        <v>0</v>
      </c>
      <c r="N134" s="8">
        <v>0.69</v>
      </c>
      <c r="O134" s="8">
        <v>0.62</v>
      </c>
      <c r="P134" s="8">
        <v>0.73</v>
      </c>
      <c r="Q134" s="8">
        <v>0</v>
      </c>
    </row>
    <row r="135" spans="1:17" ht="23.25" thickBot="1" x14ac:dyDescent="0.4">
      <c r="A135" s="1" t="s">
        <v>16</v>
      </c>
      <c r="B135" s="4">
        <v>126</v>
      </c>
      <c r="C135" s="4">
        <v>118</v>
      </c>
      <c r="D135" s="4">
        <v>119</v>
      </c>
      <c r="E135" s="4">
        <v>0</v>
      </c>
      <c r="F135" s="4">
        <v>91.5745</v>
      </c>
      <c r="G135" s="4">
        <v>74.771199999999993</v>
      </c>
      <c r="H135" s="4">
        <v>90.750299999999996</v>
      </c>
      <c r="I135" s="4">
        <v>0</v>
      </c>
      <c r="J135" s="4">
        <v>90.8887</v>
      </c>
      <c r="K135" s="4">
        <v>74.355099999999993</v>
      </c>
      <c r="L135" s="4">
        <v>89.974900000000005</v>
      </c>
      <c r="M135" s="4">
        <v>0</v>
      </c>
      <c r="N135" s="4">
        <v>0.73</v>
      </c>
      <c r="O135" s="4">
        <v>0.63</v>
      </c>
      <c r="P135" s="4">
        <v>0.76</v>
      </c>
      <c r="Q135" s="4">
        <v>0</v>
      </c>
    </row>
    <row r="136" spans="1:17" ht="23.25" thickBot="1" x14ac:dyDescent="0.4">
      <c r="A136" s="5" t="s">
        <v>17</v>
      </c>
      <c r="B136" s="8">
        <v>118</v>
      </c>
      <c r="C136" s="8">
        <v>122</v>
      </c>
      <c r="D136" s="8">
        <v>113</v>
      </c>
      <c r="E136" s="8">
        <v>0</v>
      </c>
      <c r="F136" s="8">
        <v>82.828100000000006</v>
      </c>
      <c r="G136" s="8">
        <v>78.037700000000001</v>
      </c>
      <c r="H136" s="8">
        <v>82.537899999999993</v>
      </c>
      <c r="I136" s="8">
        <v>0</v>
      </c>
      <c r="J136" s="8">
        <v>82.355000000000004</v>
      </c>
      <c r="K136" s="8">
        <v>77.395700000000005</v>
      </c>
      <c r="L136" s="8">
        <v>82.257900000000006</v>
      </c>
      <c r="M136" s="8">
        <v>0</v>
      </c>
      <c r="N136" s="8">
        <v>0.7</v>
      </c>
      <c r="O136" s="8">
        <v>0.64</v>
      </c>
      <c r="P136" s="8">
        <v>0.73</v>
      </c>
      <c r="Q136" s="8">
        <v>0</v>
      </c>
    </row>
    <row r="137" spans="1:17" ht="23.25" thickBot="1" x14ac:dyDescent="0.4">
      <c r="A137" s="1" t="s">
        <v>18</v>
      </c>
      <c r="B137" s="4">
        <v>117</v>
      </c>
      <c r="C137" s="4">
        <v>116</v>
      </c>
      <c r="D137" s="4">
        <v>100</v>
      </c>
      <c r="E137" s="4">
        <v>0</v>
      </c>
      <c r="F137" s="4">
        <v>71.008499999999998</v>
      </c>
      <c r="G137" s="4">
        <v>80.631299999999996</v>
      </c>
      <c r="H137" s="4">
        <v>79.588999999999999</v>
      </c>
      <c r="I137" s="4">
        <v>0</v>
      </c>
      <c r="J137" s="4">
        <v>70.5471</v>
      </c>
      <c r="K137" s="4">
        <v>80.227800000000002</v>
      </c>
      <c r="L137" s="4">
        <v>79.197000000000003</v>
      </c>
      <c r="M137" s="4">
        <v>0</v>
      </c>
      <c r="N137" s="4">
        <v>0.61</v>
      </c>
      <c r="O137" s="4">
        <v>0.7</v>
      </c>
      <c r="P137" s="4">
        <v>0.8</v>
      </c>
      <c r="Q137" s="4">
        <v>0</v>
      </c>
    </row>
    <row r="138" spans="1:17" ht="23.25" thickBot="1" x14ac:dyDescent="0.4">
      <c r="A138" s="11" t="s">
        <v>20</v>
      </c>
      <c r="B138" s="12">
        <v>1300</v>
      </c>
      <c r="C138" s="12">
        <v>1395</v>
      </c>
      <c r="D138" s="12">
        <v>1488</v>
      </c>
      <c r="E138" s="11">
        <v>352</v>
      </c>
      <c r="F138" s="11">
        <v>908.51210000000003</v>
      </c>
      <c r="G138" s="11">
        <v>979.35550000000001</v>
      </c>
      <c r="H138" s="13">
        <v>1006.9099</v>
      </c>
      <c r="I138" s="11">
        <v>287.084</v>
      </c>
      <c r="J138" s="11">
        <v>903.77930000000003</v>
      </c>
      <c r="K138" s="11">
        <v>972.08759999999995</v>
      </c>
      <c r="L138" s="11">
        <v>998.9366</v>
      </c>
      <c r="M138" s="11">
        <v>284.45530000000002</v>
      </c>
      <c r="N138" s="11">
        <v>0.7</v>
      </c>
      <c r="O138" s="11">
        <v>0.7</v>
      </c>
      <c r="P138" s="11">
        <v>0.68</v>
      </c>
      <c r="Q138" s="11">
        <v>0.82</v>
      </c>
    </row>
    <row r="139" spans="1:17" x14ac:dyDescent="0.35">
      <c r="B139" s="12"/>
      <c r="C139" s="12"/>
      <c r="F139" s="13"/>
      <c r="G139" s="13"/>
      <c r="J139" s="13"/>
      <c r="K139" s="13"/>
      <c r="N139" s="11"/>
      <c r="O139" s="11"/>
    </row>
    <row r="140" spans="1:17" x14ac:dyDescent="0.35">
      <c r="A140" s="178" t="s">
        <v>0</v>
      </c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84"/>
      <c r="Q140" s="84"/>
    </row>
    <row r="141" spans="1:17" x14ac:dyDescent="0.35">
      <c r="A141" s="178" t="s">
        <v>358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84"/>
      <c r="Q141" s="84"/>
    </row>
    <row r="142" spans="1:17" ht="23.25" thickBot="1" x14ac:dyDescent="0.4">
      <c r="A142" s="179" t="s">
        <v>2</v>
      </c>
      <c r="B142" s="82"/>
      <c r="C142" s="180" t="s">
        <v>3</v>
      </c>
      <c r="D142" s="180"/>
      <c r="E142" s="83"/>
      <c r="F142" s="180" t="s">
        <v>4</v>
      </c>
      <c r="G142" s="180"/>
      <c r="H142" s="83"/>
      <c r="I142" s="83"/>
      <c r="J142" s="181" t="s">
        <v>5</v>
      </c>
      <c r="K142" s="181"/>
      <c r="L142" s="181"/>
      <c r="M142" s="181"/>
      <c r="N142" s="182" t="s">
        <v>6</v>
      </c>
      <c r="O142" s="182"/>
      <c r="P142" s="182"/>
      <c r="Q142" s="182"/>
    </row>
    <row r="143" spans="1:17" ht="24" thickTop="1" thickBot="1" x14ac:dyDescent="0.4">
      <c r="A143" s="180"/>
      <c r="B143" s="9">
        <v>2557</v>
      </c>
      <c r="C143" s="9">
        <v>2558</v>
      </c>
      <c r="D143" s="9">
        <v>2559</v>
      </c>
      <c r="E143" s="9">
        <v>2560</v>
      </c>
      <c r="F143" s="9">
        <v>2557</v>
      </c>
      <c r="G143" s="9">
        <v>2558</v>
      </c>
      <c r="H143" s="9">
        <v>2559</v>
      </c>
      <c r="I143" s="9">
        <v>2560</v>
      </c>
      <c r="J143" s="9">
        <v>2557</v>
      </c>
      <c r="K143" s="9">
        <v>2558</v>
      </c>
      <c r="L143" s="9">
        <v>2559</v>
      </c>
      <c r="M143" s="9">
        <v>2560</v>
      </c>
      <c r="N143" s="10">
        <v>2557</v>
      </c>
      <c r="O143" s="10">
        <v>2558</v>
      </c>
      <c r="P143" s="10">
        <v>2559</v>
      </c>
      <c r="Q143" s="10">
        <v>2560</v>
      </c>
    </row>
    <row r="144" spans="1:17" ht="24" thickTop="1" thickBot="1" x14ac:dyDescent="0.4">
      <c r="A144" s="5" t="s">
        <v>7</v>
      </c>
      <c r="B144" s="8">
        <v>135</v>
      </c>
      <c r="C144" s="8">
        <v>132</v>
      </c>
      <c r="D144" s="8">
        <v>147</v>
      </c>
      <c r="E144" s="8">
        <v>195</v>
      </c>
      <c r="F144" s="8">
        <v>65.412899999999993</v>
      </c>
      <c r="G144" s="8">
        <v>72.154600000000002</v>
      </c>
      <c r="H144" s="8">
        <v>105.9629</v>
      </c>
      <c r="I144" s="8">
        <v>149.66900000000001</v>
      </c>
      <c r="J144" s="8">
        <v>65.434700000000007</v>
      </c>
      <c r="K144" s="8">
        <v>72.081400000000002</v>
      </c>
      <c r="L144" s="8">
        <v>104.961</v>
      </c>
      <c r="M144" s="8">
        <v>148.74680000000001</v>
      </c>
      <c r="N144" s="8">
        <v>0.48</v>
      </c>
      <c r="O144" s="8">
        <v>0.55000000000000004</v>
      </c>
      <c r="P144" s="8">
        <v>0.72</v>
      </c>
      <c r="Q144" s="8">
        <v>0.77</v>
      </c>
    </row>
    <row r="145" spans="1:17" ht="23.25" thickBot="1" x14ac:dyDescent="0.4">
      <c r="A145" s="1" t="s">
        <v>8</v>
      </c>
      <c r="B145" s="4">
        <v>118</v>
      </c>
      <c r="C145" s="4">
        <v>101</v>
      </c>
      <c r="D145" s="4">
        <v>143</v>
      </c>
      <c r="E145" s="4">
        <v>201</v>
      </c>
      <c r="F145" s="4">
        <v>66.620500000000007</v>
      </c>
      <c r="G145" s="4">
        <v>63.795099999999998</v>
      </c>
      <c r="H145" s="4">
        <v>95.190399999999997</v>
      </c>
      <c r="I145" s="4">
        <v>134.9299</v>
      </c>
      <c r="J145" s="4">
        <v>65.877700000000004</v>
      </c>
      <c r="K145" s="4">
        <v>63.763800000000003</v>
      </c>
      <c r="L145" s="4">
        <v>94.707700000000003</v>
      </c>
      <c r="M145" s="4">
        <v>133.76320000000001</v>
      </c>
      <c r="N145" s="4">
        <v>0.56000000000000005</v>
      </c>
      <c r="O145" s="4">
        <v>0.63</v>
      </c>
      <c r="P145" s="4">
        <v>0.67</v>
      </c>
      <c r="Q145" s="4">
        <v>0.67</v>
      </c>
    </row>
    <row r="146" spans="1:17" ht="23.25" thickBot="1" x14ac:dyDescent="0.4">
      <c r="A146" s="5" t="s">
        <v>9</v>
      </c>
      <c r="B146" s="8">
        <v>119</v>
      </c>
      <c r="C146" s="8">
        <v>129</v>
      </c>
      <c r="D146" s="8">
        <v>172</v>
      </c>
      <c r="E146" s="8">
        <v>182</v>
      </c>
      <c r="F146" s="8">
        <v>80.962800000000001</v>
      </c>
      <c r="G146" s="8">
        <v>73.460499999999996</v>
      </c>
      <c r="H146" s="8">
        <v>107.0822</v>
      </c>
      <c r="I146" s="8">
        <v>134.02109999999999</v>
      </c>
      <c r="J146" s="8">
        <v>80.227800000000002</v>
      </c>
      <c r="K146" s="8">
        <v>73.022199999999998</v>
      </c>
      <c r="L146" s="8">
        <v>105.73739999999999</v>
      </c>
      <c r="M146" s="8">
        <v>133.33279999999999</v>
      </c>
      <c r="N146" s="8">
        <v>0.68</v>
      </c>
      <c r="O146" s="8">
        <v>0.56999999999999995</v>
      </c>
      <c r="P146" s="8">
        <v>0.62</v>
      </c>
      <c r="Q146" s="8">
        <v>0.74</v>
      </c>
    </row>
    <row r="147" spans="1:17" ht="23.25" thickBot="1" x14ac:dyDescent="0.4">
      <c r="A147" s="1" t="s">
        <v>10</v>
      </c>
      <c r="B147" s="4">
        <v>97</v>
      </c>
      <c r="C147" s="4">
        <v>117</v>
      </c>
      <c r="D147" s="4">
        <v>175</v>
      </c>
      <c r="E147" s="4">
        <v>78</v>
      </c>
      <c r="F147" s="4">
        <v>55.53</v>
      </c>
      <c r="G147" s="4">
        <v>73.136200000000002</v>
      </c>
      <c r="H147" s="4">
        <v>110.1099</v>
      </c>
      <c r="I147" s="4">
        <v>62.6723</v>
      </c>
      <c r="J147" s="4">
        <v>55.3232</v>
      </c>
      <c r="K147" s="4">
        <v>72.452799999999996</v>
      </c>
      <c r="L147" s="4">
        <v>109.4695</v>
      </c>
      <c r="M147" s="4">
        <v>62.014299999999999</v>
      </c>
      <c r="N147" s="4">
        <v>0.56999999999999995</v>
      </c>
      <c r="O147" s="4">
        <v>0.63</v>
      </c>
      <c r="P147" s="4">
        <v>0.63</v>
      </c>
      <c r="Q147" s="4">
        <v>0.8</v>
      </c>
    </row>
    <row r="148" spans="1:17" ht="23.25" thickBot="1" x14ac:dyDescent="0.4">
      <c r="A148" s="5" t="s">
        <v>11</v>
      </c>
      <c r="B148" s="8">
        <v>112</v>
      </c>
      <c r="C148" s="8">
        <v>110</v>
      </c>
      <c r="D148" s="8">
        <v>153</v>
      </c>
      <c r="E148" s="8">
        <v>0</v>
      </c>
      <c r="F148" s="8">
        <v>65.374399999999994</v>
      </c>
      <c r="G148" s="8">
        <v>70.5107</v>
      </c>
      <c r="H148" s="8">
        <v>95.089500000000001</v>
      </c>
      <c r="I148" s="8">
        <v>0</v>
      </c>
      <c r="J148" s="8">
        <v>64.994900000000001</v>
      </c>
      <c r="K148" s="8">
        <v>70.0702</v>
      </c>
      <c r="L148" s="8">
        <v>94.432500000000005</v>
      </c>
      <c r="M148" s="8">
        <v>0</v>
      </c>
      <c r="N148" s="8">
        <v>0.57999999999999996</v>
      </c>
      <c r="O148" s="8">
        <v>0.64</v>
      </c>
      <c r="P148" s="8">
        <v>0.62</v>
      </c>
      <c r="Q148" s="8">
        <v>0</v>
      </c>
    </row>
    <row r="149" spans="1:17" ht="23.25" thickBot="1" x14ac:dyDescent="0.4">
      <c r="A149" s="1" t="s">
        <v>12</v>
      </c>
      <c r="B149" s="4">
        <v>94</v>
      </c>
      <c r="C149" s="4">
        <v>129</v>
      </c>
      <c r="D149" s="4">
        <v>139</v>
      </c>
      <c r="E149" s="4">
        <v>0</v>
      </c>
      <c r="F149" s="4">
        <v>59.771599999999999</v>
      </c>
      <c r="G149" s="4">
        <v>73.283299999999997</v>
      </c>
      <c r="H149" s="4">
        <v>107.131</v>
      </c>
      <c r="I149" s="4">
        <v>0</v>
      </c>
      <c r="J149" s="4">
        <v>59.342599999999997</v>
      </c>
      <c r="K149" s="4">
        <v>72.849400000000003</v>
      </c>
      <c r="L149" s="4">
        <v>106.3129</v>
      </c>
      <c r="M149" s="4">
        <v>0</v>
      </c>
      <c r="N149" s="4">
        <v>0.64</v>
      </c>
      <c r="O149" s="4">
        <v>0.56999999999999995</v>
      </c>
      <c r="P149" s="4">
        <v>0.77</v>
      </c>
      <c r="Q149" s="4">
        <v>0</v>
      </c>
    </row>
    <row r="150" spans="1:17" ht="23.25" thickBot="1" x14ac:dyDescent="0.4">
      <c r="A150" s="5" t="s">
        <v>13</v>
      </c>
      <c r="B150" s="8">
        <v>100</v>
      </c>
      <c r="C150" s="8">
        <v>143</v>
      </c>
      <c r="D150" s="8">
        <v>157</v>
      </c>
      <c r="E150" s="8">
        <v>0</v>
      </c>
      <c r="F150" s="8">
        <v>54.614100000000001</v>
      </c>
      <c r="G150" s="8">
        <v>82.859399999999994</v>
      </c>
      <c r="H150" s="8">
        <v>117.30200000000001</v>
      </c>
      <c r="I150" s="8">
        <v>0</v>
      </c>
      <c r="J150" s="8">
        <v>54.654200000000003</v>
      </c>
      <c r="K150" s="8">
        <v>82.2577</v>
      </c>
      <c r="L150" s="8">
        <v>116.3642</v>
      </c>
      <c r="M150" s="8">
        <v>0</v>
      </c>
      <c r="N150" s="8">
        <v>0.55000000000000004</v>
      </c>
      <c r="O150" s="8">
        <v>0.57999999999999996</v>
      </c>
      <c r="P150" s="8">
        <v>0.75</v>
      </c>
      <c r="Q150" s="8">
        <v>0</v>
      </c>
    </row>
    <row r="151" spans="1:17" ht="23.25" thickBot="1" x14ac:dyDescent="0.4">
      <c r="A151" s="1" t="s">
        <v>14</v>
      </c>
      <c r="B151" s="4">
        <v>94</v>
      </c>
      <c r="C151" s="4">
        <v>135</v>
      </c>
      <c r="D151" s="4">
        <v>157</v>
      </c>
      <c r="E151" s="4">
        <v>0</v>
      </c>
      <c r="F151" s="4">
        <v>51.268000000000001</v>
      </c>
      <c r="G151" s="4">
        <v>84.927099999999996</v>
      </c>
      <c r="H151" s="4">
        <v>94.8874</v>
      </c>
      <c r="I151" s="4">
        <v>0</v>
      </c>
      <c r="J151" s="4">
        <v>51.237900000000003</v>
      </c>
      <c r="K151" s="4">
        <v>84.316699999999997</v>
      </c>
      <c r="L151" s="4">
        <v>94.249499999999998</v>
      </c>
      <c r="M151" s="4">
        <v>0</v>
      </c>
      <c r="N151" s="4">
        <v>0.55000000000000004</v>
      </c>
      <c r="O151" s="4">
        <v>0.63</v>
      </c>
      <c r="P151" s="4">
        <v>0.6</v>
      </c>
      <c r="Q151" s="4">
        <v>0</v>
      </c>
    </row>
    <row r="152" spans="1:17" ht="23.25" thickBot="1" x14ac:dyDescent="0.4">
      <c r="A152" s="5" t="s">
        <v>15</v>
      </c>
      <c r="B152" s="8">
        <v>122</v>
      </c>
      <c r="C152" s="8">
        <v>129</v>
      </c>
      <c r="D152" s="8">
        <v>169</v>
      </c>
      <c r="E152" s="8">
        <v>0</v>
      </c>
      <c r="F152" s="8">
        <v>76.766599999999997</v>
      </c>
      <c r="G152" s="8">
        <v>83.964799999999997</v>
      </c>
      <c r="H152" s="8">
        <v>111.8105</v>
      </c>
      <c r="I152" s="8">
        <v>0</v>
      </c>
      <c r="J152" s="8">
        <v>75.947699999999998</v>
      </c>
      <c r="K152" s="8">
        <v>83.308000000000007</v>
      </c>
      <c r="L152" s="8">
        <v>111.3176</v>
      </c>
      <c r="M152" s="8">
        <v>0</v>
      </c>
      <c r="N152" s="8">
        <v>0.63</v>
      </c>
      <c r="O152" s="8">
        <v>0.65</v>
      </c>
      <c r="P152" s="8">
        <v>0.66</v>
      </c>
      <c r="Q152" s="8">
        <v>0</v>
      </c>
    </row>
    <row r="153" spans="1:17" ht="23.25" thickBot="1" x14ac:dyDescent="0.4">
      <c r="A153" s="1" t="s">
        <v>16</v>
      </c>
      <c r="B153" s="4">
        <v>130</v>
      </c>
      <c r="C153" s="4">
        <v>164</v>
      </c>
      <c r="D153" s="4">
        <v>158</v>
      </c>
      <c r="E153" s="4">
        <v>0</v>
      </c>
      <c r="F153" s="4">
        <v>71.066900000000004</v>
      </c>
      <c r="G153" s="4">
        <v>120.32599999999999</v>
      </c>
      <c r="H153" s="4">
        <v>106.3177</v>
      </c>
      <c r="I153" s="4">
        <v>0</v>
      </c>
      <c r="J153" s="4">
        <v>70.621399999999994</v>
      </c>
      <c r="K153" s="4">
        <v>119.6939</v>
      </c>
      <c r="L153" s="4">
        <v>105.6845</v>
      </c>
      <c r="M153" s="4">
        <v>0</v>
      </c>
      <c r="N153" s="4">
        <v>0.55000000000000004</v>
      </c>
      <c r="O153" s="4">
        <v>0.73</v>
      </c>
      <c r="P153" s="4">
        <v>0.67</v>
      </c>
      <c r="Q153" s="4">
        <v>0</v>
      </c>
    </row>
    <row r="154" spans="1:17" ht="23.25" thickBot="1" x14ac:dyDescent="0.4">
      <c r="A154" s="5" t="s">
        <v>17</v>
      </c>
      <c r="B154" s="8">
        <v>123</v>
      </c>
      <c r="C154" s="8">
        <v>161</v>
      </c>
      <c r="D154" s="8">
        <v>193</v>
      </c>
      <c r="E154" s="8">
        <v>0</v>
      </c>
      <c r="F154" s="8">
        <v>73.153400000000005</v>
      </c>
      <c r="G154" s="8">
        <v>92.965699999999998</v>
      </c>
      <c r="H154" s="8">
        <v>148.94919999999999</v>
      </c>
      <c r="I154" s="8">
        <v>0</v>
      </c>
      <c r="J154" s="8">
        <v>72.754000000000005</v>
      </c>
      <c r="K154" s="8">
        <v>92.742000000000004</v>
      </c>
      <c r="L154" s="8">
        <v>147.61160000000001</v>
      </c>
      <c r="M154" s="8">
        <v>0</v>
      </c>
      <c r="N154" s="8">
        <v>0.59</v>
      </c>
      <c r="O154" s="8">
        <v>0.57999999999999996</v>
      </c>
      <c r="P154" s="8">
        <v>0.77</v>
      </c>
      <c r="Q154" s="8">
        <v>0</v>
      </c>
    </row>
    <row r="155" spans="1:17" ht="23.25" thickBot="1" x14ac:dyDescent="0.4">
      <c r="A155" s="1" t="s">
        <v>18</v>
      </c>
      <c r="B155" s="4">
        <v>137</v>
      </c>
      <c r="C155" s="4">
        <v>147</v>
      </c>
      <c r="D155" s="4">
        <v>195</v>
      </c>
      <c r="E155" s="4">
        <v>0</v>
      </c>
      <c r="F155" s="4">
        <v>79.031000000000006</v>
      </c>
      <c r="G155" s="4">
        <v>85.390299999999996</v>
      </c>
      <c r="H155" s="4">
        <v>135.51259999999999</v>
      </c>
      <c r="I155" s="4">
        <v>0</v>
      </c>
      <c r="J155" s="4">
        <v>78.738699999999994</v>
      </c>
      <c r="K155" s="4">
        <v>85.083699999999993</v>
      </c>
      <c r="L155" s="4">
        <v>134.72</v>
      </c>
      <c r="M155" s="4">
        <v>0</v>
      </c>
      <c r="N155" s="4">
        <v>0.57999999999999996</v>
      </c>
      <c r="O155" s="4">
        <v>0.57999999999999996</v>
      </c>
      <c r="P155" s="4">
        <v>0.69</v>
      </c>
      <c r="Q155" s="4">
        <v>0</v>
      </c>
    </row>
    <row r="156" spans="1:17" x14ac:dyDescent="0.35">
      <c r="A156" s="11" t="s">
        <v>20</v>
      </c>
      <c r="B156" s="12">
        <v>1381</v>
      </c>
      <c r="C156" s="12">
        <v>1597</v>
      </c>
      <c r="D156" s="12">
        <v>1958</v>
      </c>
      <c r="E156" s="11">
        <v>656</v>
      </c>
      <c r="F156" s="11">
        <v>799.57219999999995</v>
      </c>
      <c r="G156" s="11">
        <v>976.77369999999996</v>
      </c>
      <c r="H156" s="13">
        <v>1335.3453</v>
      </c>
      <c r="I156" s="11">
        <v>481.29230000000001</v>
      </c>
      <c r="J156" s="11">
        <v>795.15480000000002</v>
      </c>
      <c r="K156" s="11">
        <v>971.64179999999999</v>
      </c>
      <c r="L156" s="13">
        <v>1325.5684000000001</v>
      </c>
      <c r="M156" s="11">
        <v>477.8571</v>
      </c>
      <c r="N156" s="11">
        <v>0.57999999999999996</v>
      </c>
      <c r="O156" s="11">
        <v>0.61</v>
      </c>
      <c r="P156" s="11">
        <v>0.68</v>
      </c>
      <c r="Q156" s="11">
        <v>0.73</v>
      </c>
    </row>
    <row r="157" spans="1:17" x14ac:dyDescent="0.35">
      <c r="A157" s="178" t="s">
        <v>0</v>
      </c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84"/>
      <c r="Q157" s="84"/>
    </row>
    <row r="158" spans="1:17" x14ac:dyDescent="0.35">
      <c r="A158" s="178" t="s">
        <v>359</v>
      </c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84"/>
      <c r="Q158" s="84"/>
    </row>
    <row r="159" spans="1:17" ht="23.25" thickBot="1" x14ac:dyDescent="0.4">
      <c r="A159" s="179" t="s">
        <v>2</v>
      </c>
      <c r="B159" s="82"/>
      <c r="C159" s="180" t="s">
        <v>3</v>
      </c>
      <c r="D159" s="180"/>
      <c r="E159" s="83"/>
      <c r="F159" s="180" t="s">
        <v>4</v>
      </c>
      <c r="G159" s="180"/>
      <c r="H159" s="83"/>
      <c r="I159" s="83"/>
      <c r="J159" s="181" t="s">
        <v>5</v>
      </c>
      <c r="K159" s="181"/>
      <c r="L159" s="181"/>
      <c r="M159" s="181"/>
      <c r="N159" s="182" t="s">
        <v>6</v>
      </c>
      <c r="O159" s="182"/>
      <c r="P159" s="182"/>
      <c r="Q159" s="182"/>
    </row>
    <row r="160" spans="1:17" ht="24" thickTop="1" thickBot="1" x14ac:dyDescent="0.4">
      <c r="A160" s="180"/>
      <c r="B160" s="9">
        <v>2557</v>
      </c>
      <c r="C160" s="9">
        <v>2558</v>
      </c>
      <c r="D160" s="9">
        <v>2559</v>
      </c>
      <c r="E160" s="9">
        <v>2560</v>
      </c>
      <c r="F160" s="9">
        <v>2557</v>
      </c>
      <c r="G160" s="9">
        <v>2558</v>
      </c>
      <c r="H160" s="9">
        <v>2559</v>
      </c>
      <c r="I160" s="9">
        <v>2560</v>
      </c>
      <c r="J160" s="9">
        <v>2557</v>
      </c>
      <c r="K160" s="9">
        <v>2558</v>
      </c>
      <c r="L160" s="9">
        <v>2559</v>
      </c>
      <c r="M160" s="9">
        <v>2560</v>
      </c>
      <c r="N160" s="10">
        <v>2557</v>
      </c>
      <c r="O160" s="10">
        <v>2558</v>
      </c>
      <c r="P160" s="10">
        <v>2559</v>
      </c>
      <c r="Q160" s="10">
        <v>2560</v>
      </c>
    </row>
    <row r="161" spans="1:17" ht="24" thickTop="1" thickBot="1" x14ac:dyDescent="0.4">
      <c r="A161" s="5" t="s">
        <v>7</v>
      </c>
      <c r="B161" s="8">
        <v>185</v>
      </c>
      <c r="C161" s="8">
        <v>144</v>
      </c>
      <c r="D161" s="8">
        <v>204</v>
      </c>
      <c r="E161" s="8">
        <v>163</v>
      </c>
      <c r="F161" s="8">
        <v>98.826899999999995</v>
      </c>
      <c r="G161" s="8">
        <v>88.030799999999999</v>
      </c>
      <c r="H161" s="8">
        <v>179.47149999999999</v>
      </c>
      <c r="I161" s="8">
        <v>123.41970000000001</v>
      </c>
      <c r="J161" s="8">
        <v>98.609899999999996</v>
      </c>
      <c r="K161" s="8">
        <v>87.839799999999997</v>
      </c>
      <c r="L161" s="8">
        <v>178.02199999999999</v>
      </c>
      <c r="M161" s="8">
        <v>122.8729</v>
      </c>
      <c r="N161" s="8">
        <v>0.53</v>
      </c>
      <c r="O161" s="8">
        <v>0.61</v>
      </c>
      <c r="P161" s="8">
        <v>0.88</v>
      </c>
      <c r="Q161" s="8">
        <v>0.76</v>
      </c>
    </row>
    <row r="162" spans="1:17" ht="23.25" thickBot="1" x14ac:dyDescent="0.4">
      <c r="A162" s="1" t="s">
        <v>8</v>
      </c>
      <c r="B162" s="4">
        <v>182</v>
      </c>
      <c r="C162" s="4">
        <v>145</v>
      </c>
      <c r="D162" s="4">
        <v>212</v>
      </c>
      <c r="E162" s="4">
        <v>147</v>
      </c>
      <c r="F162" s="4">
        <v>109.19580000000001</v>
      </c>
      <c r="G162" s="4">
        <v>89.716899999999995</v>
      </c>
      <c r="H162" s="4">
        <v>142.23859999999999</v>
      </c>
      <c r="I162" s="4">
        <v>109.97329999999999</v>
      </c>
      <c r="J162" s="4">
        <v>108.39960000000001</v>
      </c>
      <c r="K162" s="4">
        <v>89.257199999999997</v>
      </c>
      <c r="L162" s="4">
        <v>141.8888</v>
      </c>
      <c r="M162" s="4">
        <v>109.37260000000001</v>
      </c>
      <c r="N162" s="4">
        <v>0.6</v>
      </c>
      <c r="O162" s="4">
        <v>0.62</v>
      </c>
      <c r="P162" s="4">
        <v>0.67</v>
      </c>
      <c r="Q162" s="4">
        <v>0.75</v>
      </c>
    </row>
    <row r="163" spans="1:17" ht="23.25" thickBot="1" x14ac:dyDescent="0.4">
      <c r="A163" s="5" t="s">
        <v>9</v>
      </c>
      <c r="B163" s="8">
        <v>170</v>
      </c>
      <c r="C163" s="8">
        <v>128</v>
      </c>
      <c r="D163" s="8">
        <v>165</v>
      </c>
      <c r="E163" s="8">
        <v>159</v>
      </c>
      <c r="F163" s="8">
        <v>105.99039999999999</v>
      </c>
      <c r="G163" s="8">
        <v>102.22580000000001</v>
      </c>
      <c r="H163" s="8">
        <v>133.88319999999999</v>
      </c>
      <c r="I163" s="8">
        <v>106.1435</v>
      </c>
      <c r="J163" s="8">
        <v>105.4021</v>
      </c>
      <c r="K163" s="8">
        <v>101.5326</v>
      </c>
      <c r="L163" s="8">
        <v>132.88329999999999</v>
      </c>
      <c r="M163" s="8">
        <v>105.4971</v>
      </c>
      <c r="N163" s="8">
        <v>0.62</v>
      </c>
      <c r="O163" s="8">
        <v>0.8</v>
      </c>
      <c r="P163" s="8">
        <v>0.81</v>
      </c>
      <c r="Q163" s="8">
        <v>0.67</v>
      </c>
    </row>
    <row r="164" spans="1:17" ht="23.25" thickBot="1" x14ac:dyDescent="0.4">
      <c r="A164" s="1" t="s">
        <v>10</v>
      </c>
      <c r="B164" s="4">
        <v>178</v>
      </c>
      <c r="C164" s="4">
        <v>166</v>
      </c>
      <c r="D164" s="4">
        <v>163</v>
      </c>
      <c r="E164" s="4">
        <v>30</v>
      </c>
      <c r="F164" s="4">
        <v>103.264</v>
      </c>
      <c r="G164" s="4">
        <v>138.93450000000001</v>
      </c>
      <c r="H164" s="4">
        <v>111.46680000000001</v>
      </c>
      <c r="I164" s="4">
        <v>26.660399999999999</v>
      </c>
      <c r="J164" s="4">
        <v>102.6598</v>
      </c>
      <c r="K164" s="4">
        <v>137.63300000000001</v>
      </c>
      <c r="L164" s="4">
        <v>110.3967</v>
      </c>
      <c r="M164" s="4">
        <v>26.4194</v>
      </c>
      <c r="N164" s="4">
        <v>0.57999999999999996</v>
      </c>
      <c r="O164" s="4">
        <v>0.84</v>
      </c>
      <c r="P164" s="4">
        <v>0.68</v>
      </c>
      <c r="Q164" s="4">
        <v>0.89</v>
      </c>
    </row>
    <row r="165" spans="1:17" ht="23.25" thickBot="1" x14ac:dyDescent="0.4">
      <c r="A165" s="5" t="s">
        <v>11</v>
      </c>
      <c r="B165" s="8">
        <v>201</v>
      </c>
      <c r="C165" s="8">
        <v>165</v>
      </c>
      <c r="D165" s="8">
        <v>187</v>
      </c>
      <c r="E165" s="8">
        <v>0</v>
      </c>
      <c r="F165" s="8">
        <v>103.8968</v>
      </c>
      <c r="G165" s="8">
        <v>171.99260000000001</v>
      </c>
      <c r="H165" s="8">
        <v>129.38319999999999</v>
      </c>
      <c r="I165" s="8">
        <v>0</v>
      </c>
      <c r="J165" s="8">
        <v>103.0877</v>
      </c>
      <c r="K165" s="8">
        <v>170.17259999999999</v>
      </c>
      <c r="L165" s="8">
        <v>128.749</v>
      </c>
      <c r="M165" s="8">
        <v>0</v>
      </c>
      <c r="N165" s="8">
        <v>0.52</v>
      </c>
      <c r="O165" s="8">
        <v>1.04</v>
      </c>
      <c r="P165" s="8">
        <v>0.69</v>
      </c>
      <c r="Q165" s="8">
        <v>0</v>
      </c>
    </row>
    <row r="166" spans="1:17" ht="23.25" thickBot="1" x14ac:dyDescent="0.4">
      <c r="A166" s="1" t="s">
        <v>12</v>
      </c>
      <c r="B166" s="4">
        <v>179</v>
      </c>
      <c r="C166" s="4">
        <v>193</v>
      </c>
      <c r="D166" s="4">
        <v>205</v>
      </c>
      <c r="E166" s="4">
        <v>0</v>
      </c>
      <c r="F166" s="4">
        <v>99.966899999999995</v>
      </c>
      <c r="G166" s="4">
        <v>182.43860000000001</v>
      </c>
      <c r="H166" s="4">
        <v>146.36160000000001</v>
      </c>
      <c r="I166" s="4">
        <v>0</v>
      </c>
      <c r="J166" s="4">
        <v>99.729900000000001</v>
      </c>
      <c r="K166" s="4">
        <v>180.7868</v>
      </c>
      <c r="L166" s="4">
        <v>145.6242</v>
      </c>
      <c r="M166" s="4">
        <v>0</v>
      </c>
      <c r="N166" s="4">
        <v>0.56000000000000005</v>
      </c>
      <c r="O166" s="4">
        <v>0.95</v>
      </c>
      <c r="P166" s="4">
        <v>0.71</v>
      </c>
      <c r="Q166" s="4">
        <v>0</v>
      </c>
    </row>
    <row r="167" spans="1:17" ht="23.25" thickBot="1" x14ac:dyDescent="0.4">
      <c r="A167" s="5" t="s">
        <v>13</v>
      </c>
      <c r="B167" s="8">
        <v>150</v>
      </c>
      <c r="C167" s="8">
        <v>177</v>
      </c>
      <c r="D167" s="8">
        <v>179</v>
      </c>
      <c r="E167" s="8">
        <v>0</v>
      </c>
      <c r="F167" s="8">
        <v>82.291300000000007</v>
      </c>
      <c r="G167" s="8">
        <v>141.17590000000001</v>
      </c>
      <c r="H167" s="8">
        <v>140.5848</v>
      </c>
      <c r="I167" s="8">
        <v>0</v>
      </c>
      <c r="J167" s="8">
        <v>81.613100000000003</v>
      </c>
      <c r="K167" s="8">
        <v>139.38630000000001</v>
      </c>
      <c r="L167" s="8">
        <v>139.8706</v>
      </c>
      <c r="M167" s="8">
        <v>0</v>
      </c>
      <c r="N167" s="8">
        <v>0.55000000000000004</v>
      </c>
      <c r="O167" s="8">
        <v>0.8</v>
      </c>
      <c r="P167" s="8">
        <v>0.79</v>
      </c>
      <c r="Q167" s="8">
        <v>0</v>
      </c>
    </row>
    <row r="168" spans="1:17" ht="23.25" thickBot="1" x14ac:dyDescent="0.4">
      <c r="A168" s="1" t="s">
        <v>14</v>
      </c>
      <c r="B168" s="4">
        <v>122</v>
      </c>
      <c r="C168" s="4">
        <v>155</v>
      </c>
      <c r="D168" s="4">
        <v>192</v>
      </c>
      <c r="E168" s="4">
        <v>0</v>
      </c>
      <c r="F168" s="4">
        <v>69.417900000000003</v>
      </c>
      <c r="G168" s="4">
        <v>143.8432</v>
      </c>
      <c r="H168" s="4">
        <v>191.11019999999999</v>
      </c>
      <c r="I168" s="4">
        <v>0</v>
      </c>
      <c r="J168" s="4">
        <v>69.141999999999996</v>
      </c>
      <c r="K168" s="4">
        <v>142.41990000000001</v>
      </c>
      <c r="L168" s="4">
        <v>189.958</v>
      </c>
      <c r="M168" s="4">
        <v>0</v>
      </c>
      <c r="N168" s="4">
        <v>0.56999999999999995</v>
      </c>
      <c r="O168" s="4">
        <v>0.93</v>
      </c>
      <c r="P168" s="4">
        <v>1</v>
      </c>
      <c r="Q168" s="4">
        <v>0</v>
      </c>
    </row>
    <row r="169" spans="1:17" ht="23.25" thickBot="1" x14ac:dyDescent="0.4">
      <c r="A169" s="5" t="s">
        <v>15</v>
      </c>
      <c r="B169" s="8">
        <v>166</v>
      </c>
      <c r="C169" s="8">
        <v>184</v>
      </c>
      <c r="D169" s="8">
        <v>199</v>
      </c>
      <c r="E169" s="8">
        <v>0</v>
      </c>
      <c r="F169" s="8">
        <v>94.251199999999997</v>
      </c>
      <c r="G169" s="8">
        <v>155.61439999999999</v>
      </c>
      <c r="H169" s="8">
        <v>148.82380000000001</v>
      </c>
      <c r="I169" s="8">
        <v>0</v>
      </c>
      <c r="J169" s="8">
        <v>94.471000000000004</v>
      </c>
      <c r="K169" s="8">
        <v>154.62270000000001</v>
      </c>
      <c r="L169" s="8">
        <v>148.23670000000001</v>
      </c>
      <c r="M169" s="8">
        <v>0</v>
      </c>
      <c r="N169" s="8">
        <v>0.56999999999999995</v>
      </c>
      <c r="O169" s="8">
        <v>0.85</v>
      </c>
      <c r="P169" s="8">
        <v>0.75</v>
      </c>
      <c r="Q169" s="8">
        <v>0</v>
      </c>
    </row>
    <row r="170" spans="1:17" ht="23.25" thickBot="1" x14ac:dyDescent="0.4">
      <c r="A170" s="1" t="s">
        <v>16</v>
      </c>
      <c r="B170" s="4">
        <v>161</v>
      </c>
      <c r="C170" s="4">
        <v>150</v>
      </c>
      <c r="D170" s="4">
        <v>163</v>
      </c>
      <c r="E170" s="4">
        <v>0</v>
      </c>
      <c r="F170" s="4">
        <v>104.25920000000001</v>
      </c>
      <c r="G170" s="4">
        <v>128.2527</v>
      </c>
      <c r="H170" s="4">
        <v>108.6319</v>
      </c>
      <c r="I170" s="4">
        <v>0</v>
      </c>
      <c r="J170" s="4">
        <v>103.8579</v>
      </c>
      <c r="K170" s="4">
        <v>127.7465</v>
      </c>
      <c r="L170" s="4">
        <v>107.9285</v>
      </c>
      <c r="M170" s="4">
        <v>0</v>
      </c>
      <c r="N170" s="4">
        <v>0.65</v>
      </c>
      <c r="O170" s="4">
        <v>0.86</v>
      </c>
      <c r="P170" s="4">
        <v>0.67</v>
      </c>
      <c r="Q170" s="4">
        <v>0</v>
      </c>
    </row>
    <row r="171" spans="1:17" ht="23.25" thickBot="1" x14ac:dyDescent="0.4">
      <c r="A171" s="5" t="s">
        <v>17</v>
      </c>
      <c r="B171" s="8">
        <v>153</v>
      </c>
      <c r="C171" s="8">
        <v>218</v>
      </c>
      <c r="D171" s="8">
        <v>187</v>
      </c>
      <c r="E171" s="8">
        <v>0</v>
      </c>
      <c r="F171" s="8">
        <v>95.515299999999996</v>
      </c>
      <c r="G171" s="8">
        <v>169.09729999999999</v>
      </c>
      <c r="H171" s="8">
        <v>119.9675</v>
      </c>
      <c r="I171" s="8">
        <v>0</v>
      </c>
      <c r="J171" s="8">
        <v>95.306100000000001</v>
      </c>
      <c r="K171" s="8">
        <v>167.703</v>
      </c>
      <c r="L171" s="8">
        <v>120.23220000000001</v>
      </c>
      <c r="M171" s="8">
        <v>0</v>
      </c>
      <c r="N171" s="8">
        <v>0.62</v>
      </c>
      <c r="O171" s="8">
        <v>0.78</v>
      </c>
      <c r="P171" s="8">
        <v>0.64</v>
      </c>
      <c r="Q171" s="8">
        <v>0</v>
      </c>
    </row>
    <row r="172" spans="1:17" ht="23.25" thickBot="1" x14ac:dyDescent="0.4">
      <c r="A172" s="1" t="s">
        <v>18</v>
      </c>
      <c r="B172" s="4">
        <v>181</v>
      </c>
      <c r="C172" s="4">
        <v>186</v>
      </c>
      <c r="D172" s="4">
        <v>183</v>
      </c>
      <c r="E172" s="4">
        <v>0</v>
      </c>
      <c r="F172" s="4">
        <v>92.959199999999996</v>
      </c>
      <c r="G172" s="4">
        <v>152.36799999999999</v>
      </c>
      <c r="H172" s="4">
        <v>154.84809999999999</v>
      </c>
      <c r="I172" s="4">
        <v>0</v>
      </c>
      <c r="J172" s="4">
        <v>92.783199999999994</v>
      </c>
      <c r="K172" s="4">
        <v>151.11779999999999</v>
      </c>
      <c r="L172" s="4">
        <v>154.78579999999999</v>
      </c>
      <c r="M172" s="4">
        <v>0</v>
      </c>
      <c r="N172" s="4">
        <v>0.51</v>
      </c>
      <c r="O172" s="4">
        <v>0.82</v>
      </c>
      <c r="P172" s="4">
        <v>0.85</v>
      </c>
      <c r="Q172" s="4">
        <v>0</v>
      </c>
    </row>
    <row r="173" spans="1:17" x14ac:dyDescent="0.35">
      <c r="A173" s="11" t="s">
        <v>20</v>
      </c>
      <c r="B173" s="12">
        <v>2028</v>
      </c>
      <c r="C173" s="12">
        <v>2011</v>
      </c>
      <c r="D173" s="12">
        <v>2239</v>
      </c>
      <c r="E173" s="11">
        <v>499</v>
      </c>
      <c r="F173" s="13">
        <v>1159.8349000000001</v>
      </c>
      <c r="G173" s="13">
        <v>1663.6907000000001</v>
      </c>
      <c r="H173" s="13">
        <v>1706.7711999999999</v>
      </c>
      <c r="I173" s="11">
        <v>366.19690000000003</v>
      </c>
      <c r="J173" s="13">
        <v>1155.0623000000001</v>
      </c>
      <c r="K173" s="13">
        <v>1650.2182</v>
      </c>
      <c r="L173" s="13">
        <v>1698.5758000000001</v>
      </c>
      <c r="M173" s="11">
        <v>364.16199999999998</v>
      </c>
      <c r="N173" s="11">
        <v>0.56999999999999995</v>
      </c>
      <c r="O173" s="11">
        <v>0.83</v>
      </c>
      <c r="P173" s="11">
        <v>0.76</v>
      </c>
      <c r="Q173" s="11">
        <v>0.73</v>
      </c>
    </row>
    <row r="174" spans="1:17" x14ac:dyDescent="0.35">
      <c r="A174" s="178" t="s">
        <v>0</v>
      </c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84"/>
      <c r="Q174" s="84"/>
    </row>
    <row r="175" spans="1:17" x14ac:dyDescent="0.35">
      <c r="A175" s="178" t="s">
        <v>360</v>
      </c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84"/>
      <c r="Q175" s="84"/>
    </row>
    <row r="176" spans="1:17" ht="23.25" thickBot="1" x14ac:dyDescent="0.4">
      <c r="A176" s="179" t="s">
        <v>2</v>
      </c>
      <c r="B176" s="82"/>
      <c r="C176" s="180" t="s">
        <v>3</v>
      </c>
      <c r="D176" s="180"/>
      <c r="E176" s="83"/>
      <c r="F176" s="180" t="s">
        <v>4</v>
      </c>
      <c r="G176" s="180"/>
      <c r="H176" s="83"/>
      <c r="I176" s="83"/>
      <c r="J176" s="181" t="s">
        <v>5</v>
      </c>
      <c r="K176" s="181"/>
      <c r="L176" s="181"/>
      <c r="M176" s="181"/>
      <c r="N176" s="182" t="s">
        <v>6</v>
      </c>
      <c r="O176" s="182"/>
      <c r="P176" s="182"/>
      <c r="Q176" s="182"/>
    </row>
    <row r="177" spans="1:17" ht="24" thickTop="1" thickBot="1" x14ac:dyDescent="0.4">
      <c r="A177" s="180"/>
      <c r="B177" s="9">
        <v>2557</v>
      </c>
      <c r="C177" s="9">
        <v>2558</v>
      </c>
      <c r="D177" s="9">
        <v>2559</v>
      </c>
      <c r="E177" s="9">
        <v>2560</v>
      </c>
      <c r="F177" s="9">
        <v>2557</v>
      </c>
      <c r="G177" s="9">
        <v>2558</v>
      </c>
      <c r="H177" s="9">
        <v>2559</v>
      </c>
      <c r="I177" s="9">
        <v>2560</v>
      </c>
      <c r="J177" s="9">
        <v>2557</v>
      </c>
      <c r="K177" s="9">
        <v>2558</v>
      </c>
      <c r="L177" s="9">
        <v>2559</v>
      </c>
      <c r="M177" s="9">
        <v>2560</v>
      </c>
      <c r="N177" s="10">
        <v>2557</v>
      </c>
      <c r="O177" s="10">
        <v>2558</v>
      </c>
      <c r="P177" s="10">
        <v>2559</v>
      </c>
      <c r="Q177" s="10">
        <v>2560</v>
      </c>
    </row>
    <row r="178" spans="1:17" ht="24" thickTop="1" thickBot="1" x14ac:dyDescent="0.4">
      <c r="A178" s="5" t="s">
        <v>7</v>
      </c>
      <c r="B178" s="8">
        <v>176</v>
      </c>
      <c r="C178" s="8">
        <v>178</v>
      </c>
      <c r="D178" s="8">
        <v>232</v>
      </c>
      <c r="E178" s="8">
        <v>194</v>
      </c>
      <c r="F178" s="8">
        <v>105.7099</v>
      </c>
      <c r="G178" s="8">
        <v>100.6062</v>
      </c>
      <c r="H178" s="8">
        <v>130.98750000000001</v>
      </c>
      <c r="I178" s="8">
        <v>147.6557</v>
      </c>
      <c r="J178" s="8">
        <v>104.705</v>
      </c>
      <c r="K178" s="8">
        <v>99.266499999999994</v>
      </c>
      <c r="L178" s="8">
        <v>129.96190000000001</v>
      </c>
      <c r="M178" s="8">
        <v>146.70949999999999</v>
      </c>
      <c r="N178" s="8">
        <v>0.6</v>
      </c>
      <c r="O178" s="8">
        <v>0.56999999999999995</v>
      </c>
      <c r="P178" s="8">
        <v>0.56000000000000005</v>
      </c>
      <c r="Q178" s="8">
        <v>0.76</v>
      </c>
    </row>
    <row r="179" spans="1:17" ht="23.25" thickBot="1" x14ac:dyDescent="0.4">
      <c r="A179" s="1" t="s">
        <v>8</v>
      </c>
      <c r="B179" s="4">
        <v>124</v>
      </c>
      <c r="C179" s="4">
        <v>189</v>
      </c>
      <c r="D179" s="4">
        <v>204</v>
      </c>
      <c r="E179" s="4">
        <v>205</v>
      </c>
      <c r="F179" s="4">
        <v>87.266800000000003</v>
      </c>
      <c r="G179" s="4">
        <v>105.2187</v>
      </c>
      <c r="H179" s="4">
        <v>119.4171</v>
      </c>
      <c r="I179" s="4">
        <v>148.2286</v>
      </c>
      <c r="J179" s="4">
        <v>86.106099999999998</v>
      </c>
      <c r="K179" s="4">
        <v>104.4384</v>
      </c>
      <c r="L179" s="4">
        <v>118.5453</v>
      </c>
      <c r="M179" s="4">
        <v>147.78399999999999</v>
      </c>
      <c r="N179" s="4">
        <v>0.7</v>
      </c>
      <c r="O179" s="4">
        <v>0.56000000000000005</v>
      </c>
      <c r="P179" s="4">
        <v>0.59</v>
      </c>
      <c r="Q179" s="4">
        <v>0.72</v>
      </c>
    </row>
    <row r="180" spans="1:17" ht="23.25" thickBot="1" x14ac:dyDescent="0.4">
      <c r="A180" s="5" t="s">
        <v>9</v>
      </c>
      <c r="B180" s="8">
        <v>160</v>
      </c>
      <c r="C180" s="8">
        <v>168</v>
      </c>
      <c r="D180" s="8">
        <v>166</v>
      </c>
      <c r="E180" s="8">
        <v>167</v>
      </c>
      <c r="F180" s="8">
        <v>100.36969999999999</v>
      </c>
      <c r="G180" s="8">
        <v>100.9988</v>
      </c>
      <c r="H180" s="8">
        <v>101.9554</v>
      </c>
      <c r="I180" s="8">
        <v>115.3964</v>
      </c>
      <c r="J180" s="8">
        <v>99.315899999999999</v>
      </c>
      <c r="K180" s="8">
        <v>99.941800000000001</v>
      </c>
      <c r="L180" s="8">
        <v>101.01819999999999</v>
      </c>
      <c r="M180" s="8">
        <v>114.48909999999999</v>
      </c>
      <c r="N180" s="8">
        <v>0.63</v>
      </c>
      <c r="O180" s="8">
        <v>0.6</v>
      </c>
      <c r="P180" s="8">
        <v>0.61</v>
      </c>
      <c r="Q180" s="8">
        <v>0.69</v>
      </c>
    </row>
    <row r="181" spans="1:17" ht="23.25" thickBot="1" x14ac:dyDescent="0.4">
      <c r="A181" s="1" t="s">
        <v>10</v>
      </c>
      <c r="B181" s="4">
        <v>150</v>
      </c>
      <c r="C181" s="4">
        <v>174</v>
      </c>
      <c r="D181" s="4">
        <v>206</v>
      </c>
      <c r="E181" s="4">
        <v>78</v>
      </c>
      <c r="F181" s="4">
        <v>98.816100000000006</v>
      </c>
      <c r="G181" s="4">
        <v>108.4327</v>
      </c>
      <c r="H181" s="4">
        <v>130.8202</v>
      </c>
      <c r="I181" s="4">
        <v>55.360700000000001</v>
      </c>
      <c r="J181" s="4">
        <v>98.479100000000003</v>
      </c>
      <c r="K181" s="4">
        <v>107.4761</v>
      </c>
      <c r="L181" s="4">
        <v>129.53989999999999</v>
      </c>
      <c r="M181" s="4">
        <v>54.885300000000001</v>
      </c>
      <c r="N181" s="4">
        <v>0.66</v>
      </c>
      <c r="O181" s="4">
        <v>0.62</v>
      </c>
      <c r="P181" s="4">
        <v>0.64</v>
      </c>
      <c r="Q181" s="4">
        <v>0.71</v>
      </c>
    </row>
    <row r="182" spans="1:17" ht="23.25" thickBot="1" x14ac:dyDescent="0.4">
      <c r="A182" s="5" t="s">
        <v>11</v>
      </c>
      <c r="B182" s="8">
        <v>233</v>
      </c>
      <c r="C182" s="8">
        <v>158</v>
      </c>
      <c r="D182" s="8">
        <v>162</v>
      </c>
      <c r="E182" s="8">
        <v>0</v>
      </c>
      <c r="F182" s="8">
        <v>136.8271</v>
      </c>
      <c r="G182" s="8">
        <v>94.080399999999997</v>
      </c>
      <c r="H182" s="8">
        <v>91.062600000000003</v>
      </c>
      <c r="I182" s="8">
        <v>0</v>
      </c>
      <c r="J182" s="8">
        <v>135.9203</v>
      </c>
      <c r="K182" s="8">
        <v>93.199600000000004</v>
      </c>
      <c r="L182" s="8">
        <v>90.309399999999997</v>
      </c>
      <c r="M182" s="8">
        <v>0</v>
      </c>
      <c r="N182" s="8">
        <v>0.59</v>
      </c>
      <c r="O182" s="8">
        <v>0.6</v>
      </c>
      <c r="P182" s="8">
        <v>0.56000000000000005</v>
      </c>
      <c r="Q182" s="8">
        <v>0</v>
      </c>
    </row>
    <row r="183" spans="1:17" ht="23.25" thickBot="1" x14ac:dyDescent="0.4">
      <c r="A183" s="1" t="s">
        <v>12</v>
      </c>
      <c r="B183" s="4">
        <v>223</v>
      </c>
      <c r="C183" s="4">
        <v>158</v>
      </c>
      <c r="D183" s="4">
        <v>173</v>
      </c>
      <c r="E183" s="4">
        <v>0</v>
      </c>
      <c r="F183" s="4">
        <v>139.15010000000001</v>
      </c>
      <c r="G183" s="4">
        <v>97.300399999999996</v>
      </c>
      <c r="H183" s="4">
        <v>114.4427</v>
      </c>
      <c r="I183" s="4">
        <v>0</v>
      </c>
      <c r="J183" s="4">
        <v>138.10050000000001</v>
      </c>
      <c r="K183" s="4">
        <v>96.923500000000004</v>
      </c>
      <c r="L183" s="4">
        <v>113.90170000000001</v>
      </c>
      <c r="M183" s="4">
        <v>0</v>
      </c>
      <c r="N183" s="4">
        <v>0.62</v>
      </c>
      <c r="O183" s="4">
        <v>0.62</v>
      </c>
      <c r="P183" s="4">
        <v>0.66</v>
      </c>
      <c r="Q183" s="4">
        <v>0</v>
      </c>
    </row>
    <row r="184" spans="1:17" ht="23.25" thickBot="1" x14ac:dyDescent="0.4">
      <c r="A184" s="5" t="s">
        <v>13</v>
      </c>
      <c r="B184" s="8">
        <v>226</v>
      </c>
      <c r="C184" s="8">
        <v>131</v>
      </c>
      <c r="D184" s="8">
        <v>188</v>
      </c>
      <c r="E184" s="8">
        <v>0</v>
      </c>
      <c r="F184" s="8">
        <v>120.8805</v>
      </c>
      <c r="G184" s="8">
        <v>83.247600000000006</v>
      </c>
      <c r="H184" s="8">
        <v>142.81280000000001</v>
      </c>
      <c r="I184" s="8">
        <v>0</v>
      </c>
      <c r="J184" s="8">
        <v>120.0136</v>
      </c>
      <c r="K184" s="8">
        <v>82.829099999999997</v>
      </c>
      <c r="L184" s="8">
        <v>142.2216</v>
      </c>
      <c r="M184" s="8">
        <v>0</v>
      </c>
      <c r="N184" s="8">
        <v>0.53</v>
      </c>
      <c r="O184" s="8">
        <v>0.64</v>
      </c>
      <c r="P184" s="8">
        <v>0.76</v>
      </c>
      <c r="Q184" s="8">
        <v>0</v>
      </c>
    </row>
    <row r="185" spans="1:17" ht="23.25" thickBot="1" x14ac:dyDescent="0.4">
      <c r="A185" s="1" t="s">
        <v>14</v>
      </c>
      <c r="B185" s="4">
        <v>198</v>
      </c>
      <c r="C185" s="4">
        <v>181</v>
      </c>
      <c r="D185" s="4">
        <v>173</v>
      </c>
      <c r="E185" s="4">
        <v>0</v>
      </c>
      <c r="F185" s="4">
        <v>109.4532</v>
      </c>
      <c r="G185" s="4">
        <v>84.052599999999998</v>
      </c>
      <c r="H185" s="4">
        <v>148.85159999999999</v>
      </c>
      <c r="I185" s="4">
        <v>0</v>
      </c>
      <c r="J185" s="4">
        <v>108.86199999999999</v>
      </c>
      <c r="K185" s="4">
        <v>83.557699999999997</v>
      </c>
      <c r="L185" s="4">
        <v>147.41319999999999</v>
      </c>
      <c r="M185" s="4">
        <v>0</v>
      </c>
      <c r="N185" s="4">
        <v>0.55000000000000004</v>
      </c>
      <c r="O185" s="4">
        <v>0.46</v>
      </c>
      <c r="P185" s="4">
        <v>0.86</v>
      </c>
      <c r="Q185" s="4">
        <v>0</v>
      </c>
    </row>
    <row r="186" spans="1:17" ht="23.25" thickBot="1" x14ac:dyDescent="0.4">
      <c r="A186" s="5" t="s">
        <v>15</v>
      </c>
      <c r="B186" s="8">
        <v>192</v>
      </c>
      <c r="C186" s="8">
        <v>228</v>
      </c>
      <c r="D186" s="8">
        <v>149</v>
      </c>
      <c r="E186" s="8">
        <v>0</v>
      </c>
      <c r="F186" s="8">
        <v>110.25369999999999</v>
      </c>
      <c r="G186" s="8">
        <v>127.0675</v>
      </c>
      <c r="H186" s="8">
        <v>118.181</v>
      </c>
      <c r="I186" s="8">
        <v>0</v>
      </c>
      <c r="J186" s="8">
        <v>110.0022</v>
      </c>
      <c r="K186" s="8">
        <v>126.61069999999999</v>
      </c>
      <c r="L186" s="8">
        <v>117.8321</v>
      </c>
      <c r="M186" s="8">
        <v>0</v>
      </c>
      <c r="N186" s="8">
        <v>0.56999999999999995</v>
      </c>
      <c r="O186" s="8">
        <v>0.56000000000000005</v>
      </c>
      <c r="P186" s="8">
        <v>0.79</v>
      </c>
      <c r="Q186" s="8">
        <v>0</v>
      </c>
    </row>
    <row r="187" spans="1:17" ht="23.25" thickBot="1" x14ac:dyDescent="0.4">
      <c r="A187" s="1" t="s">
        <v>16</v>
      </c>
      <c r="B187" s="4">
        <v>206</v>
      </c>
      <c r="C187" s="4">
        <v>252</v>
      </c>
      <c r="D187" s="4">
        <v>175</v>
      </c>
      <c r="E187" s="4">
        <v>0</v>
      </c>
      <c r="F187" s="4">
        <v>108.6007</v>
      </c>
      <c r="G187" s="4">
        <v>133.14189999999999</v>
      </c>
      <c r="H187" s="4">
        <v>113.675</v>
      </c>
      <c r="I187" s="4">
        <v>0</v>
      </c>
      <c r="J187" s="4">
        <v>107.6294</v>
      </c>
      <c r="K187" s="4">
        <v>132.22040000000001</v>
      </c>
      <c r="L187" s="4">
        <v>112.664</v>
      </c>
      <c r="M187" s="4">
        <v>0</v>
      </c>
      <c r="N187" s="4">
        <v>0.53</v>
      </c>
      <c r="O187" s="4">
        <v>0.53</v>
      </c>
      <c r="P187" s="4">
        <v>0.65</v>
      </c>
      <c r="Q187" s="4">
        <v>0</v>
      </c>
    </row>
    <row r="188" spans="1:17" ht="23.25" thickBot="1" x14ac:dyDescent="0.4">
      <c r="A188" s="5" t="s">
        <v>17</v>
      </c>
      <c r="B188" s="8">
        <v>208</v>
      </c>
      <c r="C188" s="8">
        <v>245</v>
      </c>
      <c r="D188" s="8">
        <v>221</v>
      </c>
      <c r="E188" s="8">
        <v>0</v>
      </c>
      <c r="F188" s="8">
        <v>125.4126</v>
      </c>
      <c r="G188" s="8">
        <v>147.09710000000001</v>
      </c>
      <c r="H188" s="8">
        <v>168.68180000000001</v>
      </c>
      <c r="I188" s="8">
        <v>0</v>
      </c>
      <c r="J188" s="8">
        <v>124.64239999999999</v>
      </c>
      <c r="K188" s="8">
        <v>146.3502</v>
      </c>
      <c r="L188" s="8">
        <v>167.6754</v>
      </c>
      <c r="M188" s="8">
        <v>0</v>
      </c>
      <c r="N188" s="8">
        <v>0.6</v>
      </c>
      <c r="O188" s="8">
        <v>0.6</v>
      </c>
      <c r="P188" s="8">
        <v>0.76</v>
      </c>
      <c r="Q188" s="8">
        <v>0</v>
      </c>
    </row>
    <row r="189" spans="1:17" ht="23.25" thickBot="1" x14ac:dyDescent="0.4">
      <c r="A189" s="1" t="s">
        <v>18</v>
      </c>
      <c r="B189" s="4">
        <v>200</v>
      </c>
      <c r="C189" s="4">
        <v>233</v>
      </c>
      <c r="D189" s="4">
        <v>213</v>
      </c>
      <c r="E189" s="4">
        <v>0</v>
      </c>
      <c r="F189" s="4">
        <v>111.9507</v>
      </c>
      <c r="G189" s="4">
        <v>144.16329999999999</v>
      </c>
      <c r="H189" s="4">
        <v>148.9872</v>
      </c>
      <c r="I189" s="4">
        <v>0</v>
      </c>
      <c r="J189" s="4">
        <v>111.57510000000001</v>
      </c>
      <c r="K189" s="4">
        <v>143.3527</v>
      </c>
      <c r="L189" s="4">
        <v>147.82509999999999</v>
      </c>
      <c r="M189" s="4">
        <v>0</v>
      </c>
      <c r="N189" s="4">
        <v>0.56000000000000005</v>
      </c>
      <c r="O189" s="4">
        <v>0.62</v>
      </c>
      <c r="P189" s="4">
        <v>0.7</v>
      </c>
      <c r="Q189" s="4">
        <v>0</v>
      </c>
    </row>
    <row r="190" spans="1:17" x14ac:dyDescent="0.35">
      <c r="A190" s="11" t="s">
        <v>20</v>
      </c>
      <c r="B190" s="12">
        <v>2296</v>
      </c>
      <c r="C190" s="12">
        <v>2295</v>
      </c>
      <c r="D190" s="12">
        <v>2262</v>
      </c>
      <c r="E190" s="11">
        <v>644</v>
      </c>
      <c r="F190" s="13">
        <v>1354.6911</v>
      </c>
      <c r="G190" s="13">
        <v>1325.4072000000001</v>
      </c>
      <c r="H190" s="13">
        <v>1529.8749</v>
      </c>
      <c r="I190" s="11">
        <v>466.64139999999998</v>
      </c>
      <c r="J190" s="13">
        <v>1345.3516</v>
      </c>
      <c r="K190" s="13">
        <v>1316.1667</v>
      </c>
      <c r="L190" s="13">
        <v>1518.9078</v>
      </c>
      <c r="M190" s="11">
        <v>463.86790000000002</v>
      </c>
      <c r="N190" s="11">
        <v>0.59</v>
      </c>
      <c r="O190" s="11">
        <v>0.57999999999999996</v>
      </c>
      <c r="P190" s="11">
        <v>0.68</v>
      </c>
      <c r="Q190" s="11">
        <v>0.72</v>
      </c>
    </row>
    <row r="191" spans="1:17" x14ac:dyDescent="0.35">
      <c r="A191" s="178" t="s">
        <v>0</v>
      </c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84"/>
      <c r="Q191" s="84"/>
    </row>
    <row r="192" spans="1:17" x14ac:dyDescent="0.35">
      <c r="A192" s="178" t="s">
        <v>361</v>
      </c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84"/>
      <c r="Q192" s="84"/>
    </row>
    <row r="193" spans="1:17" ht="23.25" thickBot="1" x14ac:dyDescent="0.4">
      <c r="A193" s="179" t="s">
        <v>2</v>
      </c>
      <c r="B193" s="82"/>
      <c r="C193" s="180" t="s">
        <v>3</v>
      </c>
      <c r="D193" s="180"/>
      <c r="E193" s="83"/>
      <c r="F193" s="180" t="s">
        <v>4</v>
      </c>
      <c r="G193" s="180"/>
      <c r="H193" s="83"/>
      <c r="I193" s="83"/>
      <c r="J193" s="181" t="s">
        <v>5</v>
      </c>
      <c r="K193" s="181"/>
      <c r="L193" s="181"/>
      <c r="M193" s="181"/>
      <c r="N193" s="182" t="s">
        <v>6</v>
      </c>
      <c r="O193" s="182"/>
      <c r="P193" s="182"/>
      <c r="Q193" s="182"/>
    </row>
    <row r="194" spans="1:17" ht="24" thickTop="1" thickBot="1" x14ac:dyDescent="0.4">
      <c r="A194" s="180"/>
      <c r="B194" s="9">
        <v>2557</v>
      </c>
      <c r="C194" s="9">
        <v>2558</v>
      </c>
      <c r="D194" s="9">
        <v>2559</v>
      </c>
      <c r="E194" s="9">
        <v>2560</v>
      </c>
      <c r="F194" s="9">
        <v>2557</v>
      </c>
      <c r="G194" s="9">
        <v>2558</v>
      </c>
      <c r="H194" s="9">
        <v>2559</v>
      </c>
      <c r="I194" s="9">
        <v>2560</v>
      </c>
      <c r="J194" s="9">
        <v>2557</v>
      </c>
      <c r="K194" s="9">
        <v>2558</v>
      </c>
      <c r="L194" s="9">
        <v>2559</v>
      </c>
      <c r="M194" s="9">
        <v>2560</v>
      </c>
      <c r="N194" s="10">
        <v>2557</v>
      </c>
      <c r="O194" s="10">
        <v>2558</v>
      </c>
      <c r="P194" s="10">
        <v>2559</v>
      </c>
      <c r="Q194" s="10">
        <v>2560</v>
      </c>
    </row>
    <row r="195" spans="1:17" ht="24" thickTop="1" thickBot="1" x14ac:dyDescent="0.4">
      <c r="A195" s="5" t="s">
        <v>7</v>
      </c>
      <c r="B195" s="8">
        <v>230</v>
      </c>
      <c r="C195" s="8">
        <v>224</v>
      </c>
      <c r="D195" s="8">
        <v>245</v>
      </c>
      <c r="E195" s="8">
        <v>192</v>
      </c>
      <c r="F195" s="8">
        <v>212.71530000000001</v>
      </c>
      <c r="G195" s="8">
        <v>182.91139999999999</v>
      </c>
      <c r="H195" s="8">
        <v>270.66230000000002</v>
      </c>
      <c r="I195" s="8">
        <v>225.61789999999999</v>
      </c>
      <c r="J195" s="8">
        <v>212.63040000000001</v>
      </c>
      <c r="K195" s="8">
        <v>183.45779999999999</v>
      </c>
      <c r="L195" s="8">
        <v>271.81310000000002</v>
      </c>
      <c r="M195" s="8">
        <v>225.8338</v>
      </c>
      <c r="N195" s="8">
        <v>0.92</v>
      </c>
      <c r="O195" s="8">
        <v>0.82</v>
      </c>
      <c r="P195" s="8">
        <v>1.1000000000000001</v>
      </c>
      <c r="Q195" s="8">
        <v>1.18</v>
      </c>
    </row>
    <row r="196" spans="1:17" ht="23.25" thickBot="1" x14ac:dyDescent="0.4">
      <c r="A196" s="1" t="s">
        <v>8</v>
      </c>
      <c r="B196" s="4">
        <v>228</v>
      </c>
      <c r="C196" s="4">
        <v>214</v>
      </c>
      <c r="D196" s="4">
        <v>246</v>
      </c>
      <c r="E196" s="4">
        <v>199</v>
      </c>
      <c r="F196" s="4">
        <v>199.87700000000001</v>
      </c>
      <c r="G196" s="4">
        <v>249.82550000000001</v>
      </c>
      <c r="H196" s="4">
        <v>223.79429999999999</v>
      </c>
      <c r="I196" s="4">
        <v>272.0351</v>
      </c>
      <c r="J196" s="4">
        <v>200.25389999999999</v>
      </c>
      <c r="K196" s="4">
        <v>249.95740000000001</v>
      </c>
      <c r="L196" s="4">
        <v>223.57990000000001</v>
      </c>
      <c r="M196" s="4">
        <v>272.34570000000002</v>
      </c>
      <c r="N196" s="4">
        <v>0.88</v>
      </c>
      <c r="O196" s="4">
        <v>1.17</v>
      </c>
      <c r="P196" s="4">
        <v>0.91</v>
      </c>
      <c r="Q196" s="4">
        <v>1.37</v>
      </c>
    </row>
    <row r="197" spans="1:17" ht="23.25" thickBot="1" x14ac:dyDescent="0.4">
      <c r="A197" s="5" t="s">
        <v>9</v>
      </c>
      <c r="B197" s="8">
        <v>209</v>
      </c>
      <c r="C197" s="8">
        <v>216</v>
      </c>
      <c r="D197" s="8">
        <v>194</v>
      </c>
      <c r="E197" s="8">
        <v>212</v>
      </c>
      <c r="F197" s="8">
        <v>230.2671</v>
      </c>
      <c r="G197" s="8">
        <v>196.66720000000001</v>
      </c>
      <c r="H197" s="8">
        <v>180.60339999999999</v>
      </c>
      <c r="I197" s="8">
        <v>218.92570000000001</v>
      </c>
      <c r="J197" s="8">
        <v>230.34620000000001</v>
      </c>
      <c r="K197" s="8">
        <v>196.45490000000001</v>
      </c>
      <c r="L197" s="8">
        <v>180.79159999999999</v>
      </c>
      <c r="M197" s="8">
        <v>219.0033</v>
      </c>
      <c r="N197" s="8">
        <v>1.1000000000000001</v>
      </c>
      <c r="O197" s="8">
        <v>0.91</v>
      </c>
      <c r="P197" s="8">
        <v>0.93</v>
      </c>
      <c r="Q197" s="8">
        <v>1.03</v>
      </c>
    </row>
    <row r="198" spans="1:17" ht="23.25" thickBot="1" x14ac:dyDescent="0.4">
      <c r="A198" s="1" t="s">
        <v>10</v>
      </c>
      <c r="B198" s="4">
        <v>220</v>
      </c>
      <c r="C198" s="4">
        <v>186</v>
      </c>
      <c r="D198" s="4">
        <v>215</v>
      </c>
      <c r="E198" s="4">
        <v>0</v>
      </c>
      <c r="F198" s="4">
        <v>205.19380000000001</v>
      </c>
      <c r="G198" s="4">
        <v>191.245</v>
      </c>
      <c r="H198" s="4">
        <v>179.7542</v>
      </c>
      <c r="I198" s="4">
        <v>0</v>
      </c>
      <c r="J198" s="4">
        <v>205.64529999999999</v>
      </c>
      <c r="K198" s="4">
        <v>191.0941</v>
      </c>
      <c r="L198" s="4">
        <v>179.7098</v>
      </c>
      <c r="M198" s="4">
        <v>0</v>
      </c>
      <c r="N198" s="4">
        <v>0.93</v>
      </c>
      <c r="O198" s="4">
        <v>1.03</v>
      </c>
      <c r="P198" s="4">
        <v>0.84</v>
      </c>
      <c r="Q198" s="4">
        <v>0</v>
      </c>
    </row>
    <row r="199" spans="1:17" ht="23.25" thickBot="1" x14ac:dyDescent="0.4">
      <c r="A199" s="5" t="s">
        <v>11</v>
      </c>
      <c r="B199" s="8">
        <v>199</v>
      </c>
      <c r="C199" s="8">
        <v>198</v>
      </c>
      <c r="D199" s="8">
        <v>190</v>
      </c>
      <c r="E199" s="8">
        <v>0</v>
      </c>
      <c r="F199" s="8">
        <v>233.76920000000001</v>
      </c>
      <c r="G199" s="8">
        <v>213.05350000000001</v>
      </c>
      <c r="H199" s="8">
        <v>349.69940000000003</v>
      </c>
      <c r="I199" s="8">
        <v>0</v>
      </c>
      <c r="J199" s="8">
        <v>233.2345</v>
      </c>
      <c r="K199" s="8">
        <v>213.2115</v>
      </c>
      <c r="L199" s="8">
        <v>350.76330000000002</v>
      </c>
      <c r="M199" s="8">
        <v>0</v>
      </c>
      <c r="N199" s="8">
        <v>1.17</v>
      </c>
      <c r="O199" s="8">
        <v>1.08</v>
      </c>
      <c r="P199" s="8">
        <v>1.84</v>
      </c>
      <c r="Q199" s="8">
        <v>0</v>
      </c>
    </row>
    <row r="200" spans="1:17" ht="23.25" thickBot="1" x14ac:dyDescent="0.4">
      <c r="A200" s="1" t="s">
        <v>12</v>
      </c>
      <c r="B200" s="4">
        <v>255</v>
      </c>
      <c r="C200" s="4">
        <v>154</v>
      </c>
      <c r="D200" s="4">
        <v>187</v>
      </c>
      <c r="E200" s="4">
        <v>0</v>
      </c>
      <c r="F200" s="4">
        <v>306.6816</v>
      </c>
      <c r="G200" s="4">
        <v>194.90530000000001</v>
      </c>
      <c r="H200" s="4">
        <v>261.75209999999998</v>
      </c>
      <c r="I200" s="4">
        <v>0</v>
      </c>
      <c r="J200" s="4">
        <v>306.69889999999998</v>
      </c>
      <c r="K200" s="4">
        <v>195.72280000000001</v>
      </c>
      <c r="L200" s="4">
        <v>261.39089999999999</v>
      </c>
      <c r="M200" s="4">
        <v>0</v>
      </c>
      <c r="N200" s="4">
        <v>1.2</v>
      </c>
      <c r="O200" s="4">
        <v>1.27</v>
      </c>
      <c r="P200" s="4">
        <v>1.4</v>
      </c>
      <c r="Q200" s="4">
        <v>0</v>
      </c>
    </row>
    <row r="201" spans="1:17" ht="23.25" thickBot="1" x14ac:dyDescent="0.4">
      <c r="A201" s="5" t="s">
        <v>13</v>
      </c>
      <c r="B201" s="8">
        <v>191</v>
      </c>
      <c r="C201" s="8">
        <v>181</v>
      </c>
      <c r="D201" s="8">
        <v>160</v>
      </c>
      <c r="E201" s="8">
        <v>0</v>
      </c>
      <c r="F201" s="8">
        <v>135.56360000000001</v>
      </c>
      <c r="G201" s="8">
        <v>209.51560000000001</v>
      </c>
      <c r="H201" s="8">
        <v>170.26580000000001</v>
      </c>
      <c r="I201" s="8">
        <v>0</v>
      </c>
      <c r="J201" s="8">
        <v>135.33340000000001</v>
      </c>
      <c r="K201" s="8">
        <v>209.5187</v>
      </c>
      <c r="L201" s="8">
        <v>170.12790000000001</v>
      </c>
      <c r="M201" s="8">
        <v>0</v>
      </c>
      <c r="N201" s="8">
        <v>0.71</v>
      </c>
      <c r="O201" s="8">
        <v>1.1599999999999999</v>
      </c>
      <c r="P201" s="8">
        <v>1.06</v>
      </c>
      <c r="Q201" s="8">
        <v>0</v>
      </c>
    </row>
    <row r="202" spans="1:17" ht="23.25" thickBot="1" x14ac:dyDescent="0.4">
      <c r="A202" s="1" t="s">
        <v>14</v>
      </c>
      <c r="B202" s="4">
        <v>245</v>
      </c>
      <c r="C202" s="4">
        <v>204</v>
      </c>
      <c r="D202" s="4">
        <v>220</v>
      </c>
      <c r="E202" s="4">
        <v>0</v>
      </c>
      <c r="F202" s="4">
        <v>208.7741</v>
      </c>
      <c r="G202" s="4">
        <v>201.44540000000001</v>
      </c>
      <c r="H202" s="4">
        <v>220.84139999999999</v>
      </c>
      <c r="I202" s="4">
        <v>0</v>
      </c>
      <c r="J202" s="4">
        <v>208.87440000000001</v>
      </c>
      <c r="K202" s="4">
        <v>201.6703</v>
      </c>
      <c r="L202" s="4">
        <v>220.94649999999999</v>
      </c>
      <c r="M202" s="4">
        <v>0</v>
      </c>
      <c r="N202" s="4">
        <v>0.85</v>
      </c>
      <c r="O202" s="4">
        <v>0.99</v>
      </c>
      <c r="P202" s="4">
        <v>1</v>
      </c>
      <c r="Q202" s="4">
        <v>0</v>
      </c>
    </row>
    <row r="203" spans="1:17" ht="23.25" thickBot="1" x14ac:dyDescent="0.4">
      <c r="A203" s="5" t="s">
        <v>15</v>
      </c>
      <c r="B203" s="8">
        <v>192</v>
      </c>
      <c r="C203" s="8">
        <v>230</v>
      </c>
      <c r="D203" s="8">
        <v>203</v>
      </c>
      <c r="E203" s="8">
        <v>0</v>
      </c>
      <c r="F203" s="8">
        <v>154.76329999999999</v>
      </c>
      <c r="G203" s="8">
        <v>284.7989</v>
      </c>
      <c r="H203" s="8">
        <v>299.2002</v>
      </c>
      <c r="I203" s="8">
        <v>0</v>
      </c>
      <c r="J203" s="8">
        <v>154.84569999999999</v>
      </c>
      <c r="K203" s="8">
        <v>285.03230000000002</v>
      </c>
      <c r="L203" s="8">
        <v>299.49450000000002</v>
      </c>
      <c r="M203" s="8">
        <v>0</v>
      </c>
      <c r="N203" s="8">
        <v>0.81</v>
      </c>
      <c r="O203" s="8">
        <v>1.24</v>
      </c>
      <c r="P203" s="8">
        <v>1.47</v>
      </c>
      <c r="Q203" s="8">
        <v>0</v>
      </c>
    </row>
    <row r="204" spans="1:17" ht="23.25" thickBot="1" x14ac:dyDescent="0.4">
      <c r="A204" s="1" t="s">
        <v>16</v>
      </c>
      <c r="B204" s="4">
        <v>229</v>
      </c>
      <c r="C204" s="4">
        <v>209</v>
      </c>
      <c r="D204" s="4">
        <v>182</v>
      </c>
      <c r="E204" s="4">
        <v>0</v>
      </c>
      <c r="F204" s="4">
        <v>194.7886</v>
      </c>
      <c r="G204" s="4">
        <v>207.58529999999999</v>
      </c>
      <c r="H204" s="4">
        <v>202.20840000000001</v>
      </c>
      <c r="I204" s="4">
        <v>0</v>
      </c>
      <c r="J204" s="4">
        <v>194.63319999999999</v>
      </c>
      <c r="K204" s="4">
        <v>207.45609999999999</v>
      </c>
      <c r="L204" s="4">
        <v>202.1549</v>
      </c>
      <c r="M204" s="4">
        <v>0</v>
      </c>
      <c r="N204" s="4">
        <v>0.85</v>
      </c>
      <c r="O204" s="4">
        <v>0.99</v>
      </c>
      <c r="P204" s="4">
        <v>1.1100000000000001</v>
      </c>
      <c r="Q204" s="4">
        <v>0</v>
      </c>
    </row>
    <row r="205" spans="1:17" ht="23.25" thickBot="1" x14ac:dyDescent="0.4">
      <c r="A205" s="5" t="s">
        <v>17</v>
      </c>
      <c r="B205" s="8">
        <v>223</v>
      </c>
      <c r="C205" s="8">
        <v>206</v>
      </c>
      <c r="D205" s="8">
        <v>213</v>
      </c>
      <c r="E205" s="8">
        <v>0</v>
      </c>
      <c r="F205" s="8">
        <v>223.90799999999999</v>
      </c>
      <c r="G205" s="8">
        <v>220.29130000000001</v>
      </c>
      <c r="H205" s="8">
        <v>284.02980000000002</v>
      </c>
      <c r="I205" s="8">
        <v>0</v>
      </c>
      <c r="J205" s="8">
        <v>224.3732</v>
      </c>
      <c r="K205" s="8">
        <v>220.65870000000001</v>
      </c>
      <c r="L205" s="8">
        <v>284.17169999999999</v>
      </c>
      <c r="M205" s="8">
        <v>0</v>
      </c>
      <c r="N205" s="8">
        <v>1</v>
      </c>
      <c r="O205" s="8">
        <v>1.07</v>
      </c>
      <c r="P205" s="8">
        <v>1.33</v>
      </c>
      <c r="Q205" s="8">
        <v>0</v>
      </c>
    </row>
    <row r="206" spans="1:17" ht="23.25" thickBot="1" x14ac:dyDescent="0.4">
      <c r="A206" s="1" t="s">
        <v>18</v>
      </c>
      <c r="B206" s="4">
        <v>212</v>
      </c>
      <c r="C206" s="4">
        <v>235</v>
      </c>
      <c r="D206" s="4">
        <v>226</v>
      </c>
      <c r="E206" s="4">
        <v>0</v>
      </c>
      <c r="F206" s="4">
        <v>190.39</v>
      </c>
      <c r="G206" s="4">
        <v>206.4494</v>
      </c>
      <c r="H206" s="4">
        <v>276.35180000000003</v>
      </c>
      <c r="I206" s="4">
        <v>0</v>
      </c>
      <c r="J206" s="4">
        <v>190.48230000000001</v>
      </c>
      <c r="K206" s="4">
        <v>206.44929999999999</v>
      </c>
      <c r="L206" s="4">
        <v>276.62439999999998</v>
      </c>
      <c r="M206" s="4">
        <v>0</v>
      </c>
      <c r="N206" s="4">
        <v>0.9</v>
      </c>
      <c r="O206" s="4">
        <v>0.88</v>
      </c>
      <c r="P206" s="4">
        <v>1.22</v>
      </c>
      <c r="Q206" s="4">
        <v>0</v>
      </c>
    </row>
    <row r="207" spans="1:17" x14ac:dyDescent="0.35">
      <c r="A207" s="11" t="s">
        <v>20</v>
      </c>
      <c r="B207" s="12">
        <v>2633</v>
      </c>
      <c r="C207" s="12">
        <v>2457</v>
      </c>
      <c r="D207" s="12">
        <v>2481</v>
      </c>
      <c r="E207" s="11">
        <v>603</v>
      </c>
      <c r="F207" s="13">
        <v>2496.6916000000001</v>
      </c>
      <c r="G207" s="13">
        <v>2558.6938</v>
      </c>
      <c r="H207" s="13">
        <v>2919.1631000000002</v>
      </c>
      <c r="I207" s="11">
        <v>716.57870000000003</v>
      </c>
      <c r="J207" s="13">
        <v>2497.3514</v>
      </c>
      <c r="K207" s="13">
        <v>2560.6839</v>
      </c>
      <c r="L207" s="13">
        <v>2921.5684999999999</v>
      </c>
      <c r="M207" s="11">
        <v>717.18280000000004</v>
      </c>
      <c r="N207" s="11">
        <v>0.95</v>
      </c>
      <c r="O207" s="11">
        <v>1.04</v>
      </c>
      <c r="P207" s="11">
        <v>1.18</v>
      </c>
      <c r="Q207" s="11">
        <v>1.19</v>
      </c>
    </row>
    <row r="208" spans="1:17" x14ac:dyDescent="0.35">
      <c r="A208" s="178" t="s">
        <v>0</v>
      </c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84"/>
      <c r="Q208" s="84"/>
    </row>
    <row r="209" spans="1:17" x14ac:dyDescent="0.35">
      <c r="A209" s="178" t="s">
        <v>362</v>
      </c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84"/>
      <c r="Q209" s="84"/>
    </row>
    <row r="210" spans="1:17" ht="23.25" thickBot="1" x14ac:dyDescent="0.4">
      <c r="A210" s="179" t="s">
        <v>2</v>
      </c>
      <c r="B210" s="82"/>
      <c r="C210" s="180" t="s">
        <v>3</v>
      </c>
      <c r="D210" s="180"/>
      <c r="E210" s="83"/>
      <c r="F210" s="180" t="s">
        <v>4</v>
      </c>
      <c r="G210" s="180"/>
      <c r="H210" s="83"/>
      <c r="I210" s="83"/>
      <c r="J210" s="181" t="s">
        <v>5</v>
      </c>
      <c r="K210" s="181"/>
      <c r="L210" s="181"/>
      <c r="M210" s="181"/>
      <c r="N210" s="182" t="s">
        <v>6</v>
      </c>
      <c r="O210" s="182"/>
      <c r="P210" s="182"/>
      <c r="Q210" s="182"/>
    </row>
    <row r="211" spans="1:17" ht="24" thickTop="1" thickBot="1" x14ac:dyDescent="0.4">
      <c r="A211" s="180"/>
      <c r="B211" s="9">
        <v>2557</v>
      </c>
      <c r="C211" s="9">
        <v>2558</v>
      </c>
      <c r="D211" s="9">
        <v>2559</v>
      </c>
      <c r="E211" s="9">
        <v>2560</v>
      </c>
      <c r="F211" s="9">
        <v>2557</v>
      </c>
      <c r="G211" s="9">
        <v>2558</v>
      </c>
      <c r="H211" s="9">
        <v>2559</v>
      </c>
      <c r="I211" s="9">
        <v>2560</v>
      </c>
      <c r="J211" s="9">
        <v>2557</v>
      </c>
      <c r="K211" s="9">
        <v>2558</v>
      </c>
      <c r="L211" s="9">
        <v>2559</v>
      </c>
      <c r="M211" s="9">
        <v>2560</v>
      </c>
      <c r="N211" s="10">
        <v>2557</v>
      </c>
      <c r="O211" s="10">
        <v>2558</v>
      </c>
      <c r="P211" s="10">
        <v>2559</v>
      </c>
      <c r="Q211" s="10">
        <v>2560</v>
      </c>
    </row>
    <row r="212" spans="1:17" ht="24" thickTop="1" thickBot="1" x14ac:dyDescent="0.4">
      <c r="A212" s="5" t="s">
        <v>7</v>
      </c>
      <c r="B212" s="8">
        <v>406</v>
      </c>
      <c r="C212" s="8">
        <v>359</v>
      </c>
      <c r="D212" s="8">
        <v>346</v>
      </c>
      <c r="E212" s="8">
        <v>257</v>
      </c>
      <c r="F212" s="7">
        <v>1463.5376000000001</v>
      </c>
      <c r="G212" s="7">
        <v>1083.4295999999999</v>
      </c>
      <c r="H212" s="7">
        <v>1050.2585999999999</v>
      </c>
      <c r="I212" s="8">
        <v>786.71900000000005</v>
      </c>
      <c r="J212" s="7">
        <v>1459.9614999999999</v>
      </c>
      <c r="K212" s="7">
        <v>1079.8715999999999</v>
      </c>
      <c r="L212" s="7">
        <v>1049.6189999999999</v>
      </c>
      <c r="M212" s="8">
        <v>785.71579999999994</v>
      </c>
      <c r="N212" s="8">
        <v>3.6</v>
      </c>
      <c r="O212" s="8">
        <v>3.02</v>
      </c>
      <c r="P212" s="8">
        <v>3.04</v>
      </c>
      <c r="Q212" s="8">
        <v>3.06</v>
      </c>
    </row>
    <row r="213" spans="1:17" ht="23.25" thickBot="1" x14ac:dyDescent="0.4">
      <c r="A213" s="1" t="s">
        <v>8</v>
      </c>
      <c r="B213" s="4">
        <v>462</v>
      </c>
      <c r="C213" s="4">
        <v>377</v>
      </c>
      <c r="D213" s="4">
        <v>329</v>
      </c>
      <c r="E213" s="4">
        <v>282</v>
      </c>
      <c r="F213" s="3">
        <v>1630.3992000000001</v>
      </c>
      <c r="G213" s="3">
        <v>1127.1932999999999</v>
      </c>
      <c r="H213" s="3">
        <v>1023.2182</v>
      </c>
      <c r="I213" s="4">
        <v>977.63549999999998</v>
      </c>
      <c r="J213" s="3">
        <v>1624.4833000000001</v>
      </c>
      <c r="K213" s="3">
        <v>1123.9426000000001</v>
      </c>
      <c r="L213" s="3">
        <v>1021.3742</v>
      </c>
      <c r="M213" s="4">
        <v>975.65390000000002</v>
      </c>
      <c r="N213" s="4">
        <v>3.53</v>
      </c>
      <c r="O213" s="4">
        <v>2.99</v>
      </c>
      <c r="P213" s="4">
        <v>3.11</v>
      </c>
      <c r="Q213" s="4">
        <v>3.47</v>
      </c>
    </row>
    <row r="214" spans="1:17" ht="23.25" thickBot="1" x14ac:dyDescent="0.4">
      <c r="A214" s="5" t="s">
        <v>9</v>
      </c>
      <c r="B214" s="8">
        <v>396</v>
      </c>
      <c r="C214" s="8">
        <v>388</v>
      </c>
      <c r="D214" s="8">
        <v>341</v>
      </c>
      <c r="E214" s="8">
        <v>147</v>
      </c>
      <c r="F214" s="7">
        <v>1348.7611999999999</v>
      </c>
      <c r="G214" s="7">
        <v>1177.4972</v>
      </c>
      <c r="H214" s="7">
        <v>1065.6443999999999</v>
      </c>
      <c r="I214" s="8">
        <v>487.13510000000002</v>
      </c>
      <c r="J214" s="7">
        <v>1344.3977</v>
      </c>
      <c r="K214" s="7">
        <v>1173.2783999999999</v>
      </c>
      <c r="L214" s="7">
        <v>1061.3235</v>
      </c>
      <c r="M214" s="8">
        <v>485.78750000000002</v>
      </c>
      <c r="N214" s="8">
        <v>3.41</v>
      </c>
      <c r="O214" s="8">
        <v>3.03</v>
      </c>
      <c r="P214" s="8">
        <v>3.13</v>
      </c>
      <c r="Q214" s="8">
        <v>3.31</v>
      </c>
    </row>
    <row r="215" spans="1:17" ht="23.25" thickBot="1" x14ac:dyDescent="0.4">
      <c r="A215" s="1" t="s">
        <v>10</v>
      </c>
      <c r="B215" s="4">
        <v>362</v>
      </c>
      <c r="C215" s="4">
        <v>344</v>
      </c>
      <c r="D215" s="4">
        <v>300</v>
      </c>
      <c r="E215" s="4">
        <v>0</v>
      </c>
      <c r="F215" s="3">
        <v>1229.3782000000001</v>
      </c>
      <c r="G215" s="3">
        <v>1026.1903</v>
      </c>
      <c r="H215" s="4">
        <v>928.36879999999996</v>
      </c>
      <c r="I215" s="4">
        <v>0</v>
      </c>
      <c r="J215" s="3">
        <v>1225.845</v>
      </c>
      <c r="K215" s="3">
        <v>1024.0528999999999</v>
      </c>
      <c r="L215" s="4">
        <v>927.08569999999997</v>
      </c>
      <c r="M215" s="4">
        <v>0</v>
      </c>
      <c r="N215" s="4">
        <v>3.4</v>
      </c>
      <c r="O215" s="4">
        <v>2.98</v>
      </c>
      <c r="P215" s="4">
        <v>3.09</v>
      </c>
      <c r="Q215" s="4">
        <v>0</v>
      </c>
    </row>
    <row r="216" spans="1:17" ht="23.25" thickBot="1" x14ac:dyDescent="0.4">
      <c r="A216" s="5" t="s">
        <v>11</v>
      </c>
      <c r="B216" s="8">
        <v>351</v>
      </c>
      <c r="C216" s="8">
        <v>347</v>
      </c>
      <c r="D216" s="8">
        <v>259</v>
      </c>
      <c r="E216" s="8">
        <v>0</v>
      </c>
      <c r="F216" s="7">
        <v>1147.7724000000001</v>
      </c>
      <c r="G216" s="7">
        <v>1049.3505</v>
      </c>
      <c r="H216" s="8">
        <v>720.35889999999995</v>
      </c>
      <c r="I216" s="8">
        <v>0</v>
      </c>
      <c r="J216" s="7">
        <v>1146.5610999999999</v>
      </c>
      <c r="K216" s="7">
        <v>1048.2917</v>
      </c>
      <c r="L216" s="8">
        <v>719.02350000000001</v>
      </c>
      <c r="M216" s="8">
        <v>0</v>
      </c>
      <c r="N216" s="8">
        <v>3.27</v>
      </c>
      <c r="O216" s="8">
        <v>3.02</v>
      </c>
      <c r="P216" s="8">
        <v>2.78</v>
      </c>
      <c r="Q216" s="8">
        <v>0</v>
      </c>
    </row>
    <row r="217" spans="1:17" ht="23.25" thickBot="1" x14ac:dyDescent="0.4">
      <c r="A217" s="1" t="s">
        <v>12</v>
      </c>
      <c r="B217" s="4">
        <v>388</v>
      </c>
      <c r="C217" s="4">
        <v>387</v>
      </c>
      <c r="D217" s="4">
        <v>271</v>
      </c>
      <c r="E217" s="4">
        <v>0</v>
      </c>
      <c r="F217" s="3">
        <v>1368.0555999999999</v>
      </c>
      <c r="G217" s="3">
        <v>1151.2102</v>
      </c>
      <c r="H217" s="4">
        <v>853.46389999999997</v>
      </c>
      <c r="I217" s="4">
        <v>0</v>
      </c>
      <c r="J217" s="3">
        <v>1363.0839000000001</v>
      </c>
      <c r="K217" s="3">
        <v>1149.4955</v>
      </c>
      <c r="L217" s="4">
        <v>852.03510000000006</v>
      </c>
      <c r="M217" s="4">
        <v>0</v>
      </c>
      <c r="N217" s="4">
        <v>3.53</v>
      </c>
      <c r="O217" s="4">
        <v>2.97</v>
      </c>
      <c r="P217" s="4">
        <v>3.15</v>
      </c>
      <c r="Q217" s="4">
        <v>0</v>
      </c>
    </row>
    <row r="218" spans="1:17" ht="23.25" thickBot="1" x14ac:dyDescent="0.4">
      <c r="A218" s="5" t="s">
        <v>13</v>
      </c>
      <c r="B218" s="8">
        <v>323</v>
      </c>
      <c r="C218" s="8">
        <v>355</v>
      </c>
      <c r="D218" s="8">
        <v>241</v>
      </c>
      <c r="E218" s="8">
        <v>0</v>
      </c>
      <c r="F218" s="7">
        <v>1062.6371999999999</v>
      </c>
      <c r="G218" s="7">
        <v>1001.9609</v>
      </c>
      <c r="H218" s="8">
        <v>658.89390000000003</v>
      </c>
      <c r="I218" s="8">
        <v>0</v>
      </c>
      <c r="J218" s="7">
        <v>1061.085</v>
      </c>
      <c r="K218" s="8">
        <v>999.73130000000003</v>
      </c>
      <c r="L218" s="8">
        <v>655.99590000000001</v>
      </c>
      <c r="M218" s="8">
        <v>0</v>
      </c>
      <c r="N218" s="8">
        <v>3.29</v>
      </c>
      <c r="O218" s="8">
        <v>2.82</v>
      </c>
      <c r="P218" s="8">
        <v>2.73</v>
      </c>
      <c r="Q218" s="8">
        <v>0</v>
      </c>
    </row>
    <row r="219" spans="1:17" ht="23.25" thickBot="1" x14ac:dyDescent="0.4">
      <c r="A219" s="1" t="s">
        <v>14</v>
      </c>
      <c r="B219" s="4">
        <v>343</v>
      </c>
      <c r="C219" s="4">
        <v>338</v>
      </c>
      <c r="D219" s="4">
        <v>275</v>
      </c>
      <c r="E219" s="4">
        <v>0</v>
      </c>
      <c r="F219" s="3">
        <v>1193.6498999999999</v>
      </c>
      <c r="G219" s="3">
        <v>1049.5617</v>
      </c>
      <c r="H219" s="4">
        <v>813.88670000000002</v>
      </c>
      <c r="I219" s="4">
        <v>0</v>
      </c>
      <c r="J219" s="3">
        <v>1190.1768999999999</v>
      </c>
      <c r="K219" s="3">
        <v>1047.3168000000001</v>
      </c>
      <c r="L219" s="4">
        <v>810.09519999999998</v>
      </c>
      <c r="M219" s="4">
        <v>0</v>
      </c>
      <c r="N219" s="4">
        <v>3.48</v>
      </c>
      <c r="O219" s="4">
        <v>3.11</v>
      </c>
      <c r="P219" s="4">
        <v>2.96</v>
      </c>
      <c r="Q219" s="4">
        <v>0</v>
      </c>
    </row>
    <row r="220" spans="1:17" ht="23.25" thickBot="1" x14ac:dyDescent="0.4">
      <c r="A220" s="5" t="s">
        <v>15</v>
      </c>
      <c r="B220" s="8">
        <v>363</v>
      </c>
      <c r="C220" s="8">
        <v>326</v>
      </c>
      <c r="D220" s="8">
        <v>298</v>
      </c>
      <c r="E220" s="8">
        <v>0</v>
      </c>
      <c r="F220" s="7">
        <v>1255.191</v>
      </c>
      <c r="G220" s="8">
        <v>975.08159999999998</v>
      </c>
      <c r="H220" s="8">
        <v>894.75419999999997</v>
      </c>
      <c r="I220" s="8">
        <v>0</v>
      </c>
      <c r="J220" s="7">
        <v>1251.8579999999999</v>
      </c>
      <c r="K220" s="8">
        <v>973.54010000000005</v>
      </c>
      <c r="L220" s="8">
        <v>892.32989999999995</v>
      </c>
      <c r="M220" s="8">
        <v>0</v>
      </c>
      <c r="N220" s="8">
        <v>3.46</v>
      </c>
      <c r="O220" s="8">
        <v>2.99</v>
      </c>
      <c r="P220" s="8">
        <v>3</v>
      </c>
      <c r="Q220" s="8">
        <v>0</v>
      </c>
    </row>
    <row r="221" spans="1:17" ht="23.25" thickBot="1" x14ac:dyDescent="0.4">
      <c r="A221" s="1" t="s">
        <v>16</v>
      </c>
      <c r="B221" s="4">
        <v>408</v>
      </c>
      <c r="C221" s="4">
        <v>347</v>
      </c>
      <c r="D221" s="4">
        <v>275</v>
      </c>
      <c r="E221" s="4">
        <v>0</v>
      </c>
      <c r="F221" s="3">
        <v>1205.0297</v>
      </c>
      <c r="G221" s="4">
        <v>993.03409999999997</v>
      </c>
      <c r="H221" s="4">
        <v>847.94460000000004</v>
      </c>
      <c r="I221" s="4">
        <v>0</v>
      </c>
      <c r="J221" s="3">
        <v>1202.4951000000001</v>
      </c>
      <c r="K221" s="4">
        <v>989.9298</v>
      </c>
      <c r="L221" s="4">
        <v>843.97239999999999</v>
      </c>
      <c r="M221" s="4">
        <v>0</v>
      </c>
      <c r="N221" s="4">
        <v>2.95</v>
      </c>
      <c r="O221" s="4">
        <v>2.86</v>
      </c>
      <c r="P221" s="4">
        <v>3.08</v>
      </c>
      <c r="Q221" s="4">
        <v>0</v>
      </c>
    </row>
    <row r="222" spans="1:17" ht="23.25" thickBot="1" x14ac:dyDescent="0.4">
      <c r="A222" s="5" t="s">
        <v>17</v>
      </c>
      <c r="B222" s="8">
        <v>336</v>
      </c>
      <c r="C222" s="8">
        <v>342</v>
      </c>
      <c r="D222" s="8">
        <v>290</v>
      </c>
      <c r="E222" s="8">
        <v>0</v>
      </c>
      <c r="F222" s="7">
        <v>1000.9592</v>
      </c>
      <c r="G222" s="8">
        <v>992.80529999999999</v>
      </c>
      <c r="H222" s="8">
        <v>823.64530000000002</v>
      </c>
      <c r="I222" s="8">
        <v>0</v>
      </c>
      <c r="J222" s="8">
        <v>997.27080000000001</v>
      </c>
      <c r="K222" s="8">
        <v>990.10400000000004</v>
      </c>
      <c r="L222" s="8">
        <v>822.7405</v>
      </c>
      <c r="M222" s="8">
        <v>0</v>
      </c>
      <c r="N222" s="8">
        <v>2.98</v>
      </c>
      <c r="O222" s="8">
        <v>2.9</v>
      </c>
      <c r="P222" s="8">
        <v>2.84</v>
      </c>
      <c r="Q222" s="8">
        <v>0</v>
      </c>
    </row>
    <row r="223" spans="1:17" ht="23.25" thickBot="1" x14ac:dyDescent="0.4">
      <c r="A223" s="1" t="s">
        <v>18</v>
      </c>
      <c r="B223" s="4">
        <v>370</v>
      </c>
      <c r="C223" s="4">
        <v>373</v>
      </c>
      <c r="D223" s="4">
        <v>285</v>
      </c>
      <c r="E223" s="4">
        <v>0</v>
      </c>
      <c r="F223" s="3">
        <v>1121.3733999999999</v>
      </c>
      <c r="G223" s="3">
        <v>1181.0331000000001</v>
      </c>
      <c r="H223" s="4">
        <v>903.27729999999997</v>
      </c>
      <c r="I223" s="4">
        <v>0</v>
      </c>
      <c r="J223" s="3">
        <v>1119.9694</v>
      </c>
      <c r="K223" s="3">
        <v>1178.6794</v>
      </c>
      <c r="L223" s="4">
        <v>900.71810000000005</v>
      </c>
      <c r="M223" s="4">
        <v>0</v>
      </c>
      <c r="N223" s="4">
        <v>3.03</v>
      </c>
      <c r="O223" s="4">
        <v>3.17</v>
      </c>
      <c r="P223" s="4">
        <v>3.17</v>
      </c>
      <c r="Q223" s="4">
        <v>0</v>
      </c>
    </row>
    <row r="224" spans="1:17" x14ac:dyDescent="0.35">
      <c r="A224" s="11" t="s">
        <v>20</v>
      </c>
      <c r="B224" s="12">
        <v>4508</v>
      </c>
      <c r="C224" s="12">
        <v>4283</v>
      </c>
      <c r="D224" s="12">
        <v>3510</v>
      </c>
      <c r="E224" s="11">
        <v>686</v>
      </c>
      <c r="F224" s="13">
        <v>15026.7446</v>
      </c>
      <c r="G224" s="13">
        <v>12808.3478</v>
      </c>
      <c r="H224" s="13">
        <v>10583.7148</v>
      </c>
      <c r="I224" s="13">
        <v>2251.4895999999999</v>
      </c>
      <c r="J224" s="13">
        <v>14987.1877</v>
      </c>
      <c r="K224" s="13">
        <v>12778.2341</v>
      </c>
      <c r="L224" s="13">
        <v>10556.313</v>
      </c>
      <c r="M224" s="13">
        <v>2247.1572000000001</v>
      </c>
      <c r="N224" s="11">
        <v>3.33</v>
      </c>
      <c r="O224" s="11">
        <v>2.99</v>
      </c>
      <c r="P224" s="11">
        <v>3.02</v>
      </c>
      <c r="Q224" s="11">
        <v>3.28</v>
      </c>
    </row>
    <row r="225" spans="1:17" x14ac:dyDescent="0.35">
      <c r="A225" s="178" t="s">
        <v>0</v>
      </c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84"/>
      <c r="Q225" s="84"/>
    </row>
    <row r="226" spans="1:17" x14ac:dyDescent="0.35">
      <c r="A226" s="178" t="s">
        <v>363</v>
      </c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84"/>
      <c r="Q226" s="84"/>
    </row>
    <row r="227" spans="1:17" ht="23.25" thickBot="1" x14ac:dyDescent="0.4">
      <c r="A227" s="179" t="s">
        <v>2</v>
      </c>
      <c r="B227" s="82"/>
      <c r="C227" s="180" t="s">
        <v>3</v>
      </c>
      <c r="D227" s="180"/>
      <c r="E227" s="83"/>
      <c r="F227" s="180" t="s">
        <v>4</v>
      </c>
      <c r="G227" s="180"/>
      <c r="H227" s="83"/>
      <c r="I227" s="83"/>
      <c r="J227" s="181" t="s">
        <v>5</v>
      </c>
      <c r="K227" s="181"/>
      <c r="L227" s="181"/>
      <c r="M227" s="181"/>
      <c r="N227" s="182" t="s">
        <v>6</v>
      </c>
      <c r="O227" s="182"/>
      <c r="P227" s="182"/>
      <c r="Q227" s="182"/>
    </row>
    <row r="228" spans="1:17" ht="24" thickTop="1" thickBot="1" x14ac:dyDescent="0.4">
      <c r="A228" s="180"/>
      <c r="B228" s="9">
        <v>2557</v>
      </c>
      <c r="C228" s="9">
        <v>2558</v>
      </c>
      <c r="D228" s="9">
        <v>2559</v>
      </c>
      <c r="E228" s="9">
        <v>2560</v>
      </c>
      <c r="F228" s="9">
        <v>2557</v>
      </c>
      <c r="G228" s="9">
        <v>2558</v>
      </c>
      <c r="H228" s="9">
        <v>2559</v>
      </c>
      <c r="I228" s="9">
        <v>2560</v>
      </c>
      <c r="J228" s="9">
        <v>2557</v>
      </c>
      <c r="K228" s="9">
        <v>2558</v>
      </c>
      <c r="L228" s="9">
        <v>2559</v>
      </c>
      <c r="M228" s="9">
        <v>2560</v>
      </c>
      <c r="N228" s="10">
        <v>2557</v>
      </c>
      <c r="O228" s="10">
        <v>2558</v>
      </c>
      <c r="P228" s="10">
        <v>2559</v>
      </c>
      <c r="Q228" s="10">
        <v>2560</v>
      </c>
    </row>
    <row r="229" spans="1:17" ht="24" thickTop="1" thickBot="1" x14ac:dyDescent="0.4">
      <c r="A229" s="5" t="s">
        <v>7</v>
      </c>
      <c r="B229" s="8">
        <v>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</row>
    <row r="230" spans="1:17" ht="23.25" thickBot="1" x14ac:dyDescent="0.4">
      <c r="A230" s="1" t="s">
        <v>8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</row>
    <row r="231" spans="1:17" ht="23.25" thickBot="1" x14ac:dyDescent="0.4">
      <c r="A231" s="5" t="s">
        <v>9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</row>
    <row r="232" spans="1:17" ht="23.25" thickBot="1" x14ac:dyDescent="0.4">
      <c r="A232" s="1" t="s">
        <v>10</v>
      </c>
      <c r="B232" s="4">
        <v>1</v>
      </c>
      <c r="C232" s="4">
        <v>0</v>
      </c>
      <c r="D232" s="4">
        <v>1</v>
      </c>
      <c r="E232" s="4">
        <v>0</v>
      </c>
      <c r="F232" s="4">
        <v>0.18099999999999999</v>
      </c>
      <c r="G232" s="4">
        <v>0</v>
      </c>
      <c r="H232" s="4">
        <v>0.6099</v>
      </c>
      <c r="I232" s="4">
        <v>0</v>
      </c>
      <c r="J232" s="4">
        <v>0.18099999999999999</v>
      </c>
      <c r="K232" s="4">
        <v>0</v>
      </c>
      <c r="L232" s="4">
        <v>0.6099</v>
      </c>
      <c r="M232" s="4">
        <v>0</v>
      </c>
      <c r="N232" s="4">
        <v>0.18</v>
      </c>
      <c r="O232" s="4">
        <v>0</v>
      </c>
      <c r="P232" s="4">
        <v>0.61</v>
      </c>
      <c r="Q232" s="4">
        <v>0</v>
      </c>
    </row>
    <row r="233" spans="1:17" ht="23.25" thickBot="1" x14ac:dyDescent="0.4">
      <c r="A233" s="5" t="s">
        <v>11</v>
      </c>
      <c r="B233" s="8">
        <v>0</v>
      </c>
      <c r="C233" s="8">
        <v>1</v>
      </c>
      <c r="D233" s="8">
        <v>0</v>
      </c>
      <c r="E233" s="8">
        <v>0</v>
      </c>
      <c r="F233" s="8">
        <v>0</v>
      </c>
      <c r="G233" s="8">
        <v>0.23949999999999999</v>
      </c>
      <c r="H233" s="8">
        <v>0</v>
      </c>
      <c r="I233" s="8">
        <v>0</v>
      </c>
      <c r="J233" s="8">
        <v>0</v>
      </c>
      <c r="K233" s="8">
        <v>0.23949999999999999</v>
      </c>
      <c r="L233" s="8">
        <v>0</v>
      </c>
      <c r="M233" s="8">
        <v>0</v>
      </c>
      <c r="N233" s="8">
        <v>0</v>
      </c>
      <c r="O233" s="8">
        <v>0.24</v>
      </c>
      <c r="P233" s="8">
        <v>0</v>
      </c>
      <c r="Q233" s="8">
        <v>0</v>
      </c>
    </row>
    <row r="234" spans="1:17" ht="23.25" thickBot="1" x14ac:dyDescent="0.4">
      <c r="A234" s="1" t="s">
        <v>12</v>
      </c>
      <c r="B234" s="4">
        <v>0</v>
      </c>
      <c r="C234" s="4">
        <v>2</v>
      </c>
      <c r="D234" s="4">
        <v>0</v>
      </c>
      <c r="E234" s="4">
        <v>0</v>
      </c>
      <c r="F234" s="4">
        <v>0</v>
      </c>
      <c r="G234" s="4">
        <v>0.49959999999999999</v>
      </c>
      <c r="H234" s="4">
        <v>0</v>
      </c>
      <c r="I234" s="4">
        <v>0</v>
      </c>
      <c r="J234" s="4">
        <v>0</v>
      </c>
      <c r="K234" s="4">
        <v>0.49959999999999999</v>
      </c>
      <c r="L234" s="4">
        <v>0</v>
      </c>
      <c r="M234" s="4">
        <v>0</v>
      </c>
      <c r="N234" s="4">
        <v>0</v>
      </c>
      <c r="O234" s="4">
        <v>0.25</v>
      </c>
      <c r="P234" s="4">
        <v>0</v>
      </c>
      <c r="Q234" s="4">
        <v>0</v>
      </c>
    </row>
    <row r="235" spans="1:17" ht="23.25" thickBot="1" x14ac:dyDescent="0.4">
      <c r="A235" s="5" t="s">
        <v>13</v>
      </c>
      <c r="B235" s="8">
        <v>0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</row>
    <row r="236" spans="1:17" ht="23.25" thickBot="1" x14ac:dyDescent="0.4">
      <c r="A236" s="1" t="s">
        <v>14</v>
      </c>
      <c r="B236" s="4">
        <v>4</v>
      </c>
      <c r="C236" s="4">
        <v>1</v>
      </c>
      <c r="D236" s="4">
        <v>0</v>
      </c>
      <c r="E236" s="4">
        <v>0</v>
      </c>
      <c r="F236" s="4">
        <v>1.3396999999999999</v>
      </c>
      <c r="G236" s="4">
        <v>0.35549999999999998</v>
      </c>
      <c r="H236" s="4">
        <v>0</v>
      </c>
      <c r="I236" s="4">
        <v>0</v>
      </c>
      <c r="J236" s="4">
        <v>1.3396999999999999</v>
      </c>
      <c r="K236" s="4">
        <v>0.35549999999999998</v>
      </c>
      <c r="L236" s="4">
        <v>0</v>
      </c>
      <c r="M236" s="4">
        <v>0</v>
      </c>
      <c r="N236" s="4">
        <v>0.33</v>
      </c>
      <c r="O236" s="4">
        <v>0.36</v>
      </c>
      <c r="P236" s="4">
        <v>0</v>
      </c>
      <c r="Q236" s="4">
        <v>0</v>
      </c>
    </row>
    <row r="237" spans="1:17" ht="23.25" thickBot="1" x14ac:dyDescent="0.4">
      <c r="A237" s="5" t="s">
        <v>15</v>
      </c>
      <c r="B237" s="8">
        <v>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</row>
    <row r="238" spans="1:17" ht="23.25" thickBot="1" x14ac:dyDescent="0.4">
      <c r="A238" s="1" t="s">
        <v>16</v>
      </c>
      <c r="B238" s="4">
        <v>0</v>
      </c>
      <c r="C238" s="4">
        <v>1</v>
      </c>
      <c r="D238" s="4">
        <v>0</v>
      </c>
      <c r="E238" s="4">
        <v>0</v>
      </c>
      <c r="F238" s="4">
        <v>0</v>
      </c>
      <c r="G238" s="4">
        <v>0.2238</v>
      </c>
      <c r="H238" s="4">
        <v>0</v>
      </c>
      <c r="I238" s="4">
        <v>0</v>
      </c>
      <c r="J238" s="4">
        <v>0</v>
      </c>
      <c r="K238" s="4">
        <v>0.2238</v>
      </c>
      <c r="L238" s="4">
        <v>0</v>
      </c>
      <c r="M238" s="4">
        <v>0</v>
      </c>
      <c r="N238" s="4">
        <v>0</v>
      </c>
      <c r="O238" s="4">
        <v>0.22</v>
      </c>
      <c r="P238" s="4">
        <v>0</v>
      </c>
      <c r="Q238" s="4">
        <v>0</v>
      </c>
    </row>
    <row r="239" spans="1:17" ht="23.25" thickBot="1" x14ac:dyDescent="0.4">
      <c r="A239" s="5" t="s">
        <v>17</v>
      </c>
      <c r="B239" s="8">
        <v>0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</row>
    <row r="240" spans="1:17" ht="23.25" thickBot="1" x14ac:dyDescent="0.4">
      <c r="A240" s="1" t="s">
        <v>18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</row>
    <row r="241" spans="1:17" x14ac:dyDescent="0.35">
      <c r="A241" s="11" t="s">
        <v>20</v>
      </c>
      <c r="B241" s="11">
        <v>5</v>
      </c>
      <c r="C241" s="11">
        <v>5</v>
      </c>
      <c r="D241" s="11">
        <v>1</v>
      </c>
      <c r="E241" s="11">
        <v>0</v>
      </c>
      <c r="F241" s="11">
        <v>1.5206999999999999</v>
      </c>
      <c r="G241" s="11">
        <v>1.3184</v>
      </c>
      <c r="H241" s="11">
        <v>0.6099</v>
      </c>
      <c r="I241" s="11">
        <v>0</v>
      </c>
      <c r="J241" s="11">
        <v>1.5206999999999999</v>
      </c>
      <c r="K241" s="11">
        <v>1.3184</v>
      </c>
      <c r="L241" s="11">
        <v>0.6099</v>
      </c>
      <c r="M241" s="11">
        <v>0</v>
      </c>
      <c r="N241" s="11">
        <v>0.3</v>
      </c>
      <c r="O241" s="11">
        <v>0.26</v>
      </c>
      <c r="P241" s="11">
        <v>0.61</v>
      </c>
      <c r="Q241" s="11">
        <v>0</v>
      </c>
    </row>
  </sheetData>
  <mergeCells count="98">
    <mergeCell ref="A1:O1"/>
    <mergeCell ref="A2:O2"/>
    <mergeCell ref="A3:A4"/>
    <mergeCell ref="C3:D3"/>
    <mergeCell ref="F3:G3"/>
    <mergeCell ref="J3:M3"/>
    <mergeCell ref="N3:Q3"/>
    <mergeCell ref="A18:O18"/>
    <mergeCell ref="A19:O19"/>
    <mergeCell ref="A20:A21"/>
    <mergeCell ref="C20:D20"/>
    <mergeCell ref="F20:G20"/>
    <mergeCell ref="J20:M20"/>
    <mergeCell ref="N20:Q20"/>
    <mergeCell ref="A35:O35"/>
    <mergeCell ref="A36:O36"/>
    <mergeCell ref="A37:A38"/>
    <mergeCell ref="C37:D37"/>
    <mergeCell ref="F37:G37"/>
    <mergeCell ref="J37:M37"/>
    <mergeCell ref="N37:Q37"/>
    <mergeCell ref="A53:O53"/>
    <mergeCell ref="A54:O54"/>
    <mergeCell ref="A55:A56"/>
    <mergeCell ref="C55:D55"/>
    <mergeCell ref="F55:G55"/>
    <mergeCell ref="J55:M55"/>
    <mergeCell ref="N55:Q55"/>
    <mergeCell ref="A71:O71"/>
    <mergeCell ref="A72:O72"/>
    <mergeCell ref="A73:A74"/>
    <mergeCell ref="C73:D73"/>
    <mergeCell ref="F73:G73"/>
    <mergeCell ref="J73:M73"/>
    <mergeCell ref="N73:Q73"/>
    <mergeCell ref="A88:O88"/>
    <mergeCell ref="A89:O89"/>
    <mergeCell ref="A90:A91"/>
    <mergeCell ref="C90:D90"/>
    <mergeCell ref="F90:G90"/>
    <mergeCell ref="J90:M90"/>
    <mergeCell ref="N90:Q90"/>
    <mergeCell ref="A105:O105"/>
    <mergeCell ref="A106:O106"/>
    <mergeCell ref="A107:A108"/>
    <mergeCell ref="C107:D107"/>
    <mergeCell ref="F107:G107"/>
    <mergeCell ref="J107:M107"/>
    <mergeCell ref="N107:Q107"/>
    <mergeCell ref="A122:O122"/>
    <mergeCell ref="A123:O123"/>
    <mergeCell ref="A124:A125"/>
    <mergeCell ref="C124:D124"/>
    <mergeCell ref="F124:G124"/>
    <mergeCell ref="J124:M124"/>
    <mergeCell ref="N124:Q124"/>
    <mergeCell ref="A140:O140"/>
    <mergeCell ref="A141:O141"/>
    <mergeCell ref="A142:A143"/>
    <mergeCell ref="C142:D142"/>
    <mergeCell ref="F142:G142"/>
    <mergeCell ref="J142:M142"/>
    <mergeCell ref="N142:Q142"/>
    <mergeCell ref="A157:O157"/>
    <mergeCell ref="A158:O158"/>
    <mergeCell ref="A159:A160"/>
    <mergeCell ref="C159:D159"/>
    <mergeCell ref="F159:G159"/>
    <mergeCell ref="J159:M159"/>
    <mergeCell ref="N159:Q159"/>
    <mergeCell ref="A174:O174"/>
    <mergeCell ref="A175:O175"/>
    <mergeCell ref="A176:A177"/>
    <mergeCell ref="C176:D176"/>
    <mergeCell ref="F176:G176"/>
    <mergeCell ref="J176:M176"/>
    <mergeCell ref="N176:Q176"/>
    <mergeCell ref="A191:O191"/>
    <mergeCell ref="A192:O192"/>
    <mergeCell ref="A193:A194"/>
    <mergeCell ref="C193:D193"/>
    <mergeCell ref="F193:G193"/>
    <mergeCell ref="J193:M193"/>
    <mergeCell ref="N193:Q193"/>
    <mergeCell ref="A208:O208"/>
    <mergeCell ref="A209:O209"/>
    <mergeCell ref="A210:A211"/>
    <mergeCell ref="C210:D210"/>
    <mergeCell ref="F210:G210"/>
    <mergeCell ref="J210:M210"/>
    <mergeCell ref="N210:Q210"/>
    <mergeCell ref="A225:O225"/>
    <mergeCell ref="A226:O226"/>
    <mergeCell ref="A227:A228"/>
    <mergeCell ref="C227:D227"/>
    <mergeCell ref="F227:G227"/>
    <mergeCell ref="J227:M227"/>
    <mergeCell ref="N227:Q2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K11" sqref="K11"/>
    </sheetView>
  </sheetViews>
  <sheetFormatPr defaultRowHeight="22.5" x14ac:dyDescent="0.35"/>
  <sheetData>
    <row r="1" spans="1:18" ht="22.5" customHeight="1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  <c r="R1" s="14"/>
    </row>
    <row r="2" spans="1:18" ht="22.5" customHeight="1" x14ac:dyDescent="0.35">
      <c r="A2" s="178" t="s">
        <v>391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</row>
    <row r="3" spans="1:18" ht="23.25" customHeight="1" thickBot="1" x14ac:dyDescent="0.4">
      <c r="A3" s="179" t="s">
        <v>2</v>
      </c>
      <c r="B3" s="82"/>
      <c r="C3" s="180" t="s">
        <v>3</v>
      </c>
      <c r="D3" s="180"/>
      <c r="E3" s="83"/>
      <c r="F3" s="180" t="s">
        <v>4</v>
      </c>
      <c r="G3" s="180"/>
      <c r="H3" s="83"/>
      <c r="I3" s="83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8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8" ht="24" thickTop="1" thickBot="1" x14ac:dyDescent="0.4">
      <c r="A5" s="5" t="s">
        <v>7</v>
      </c>
      <c r="B5" s="6">
        <f>+ลพบุรี!B5+ลพบุรี!B22+ลพบุรี!B39+ลพบุรี!B57+ลพบุรี!B75+ลพบุรี!B92+ลพบุรี!B109+ลพบุรี!B126+ลพบุรี!B144+ลพบุรี!B161+ลพบุรี!B178+ลพบุรี!B195+ลพบุรี!B212+ลพบุรี!B229</f>
        <v>5515</v>
      </c>
      <c r="C5" s="6">
        <f>+ลพบุรี!C5+ลพบุรี!C22+ลพบุรี!C39+ลพบุรี!C57+ลพบุรี!C75+ลพบุรี!C92+ลพบุรี!C109+ลพบุรี!C126+ลพบุรี!C144+ลพบุรี!C161+ลพบุรี!C178+ลพบุรี!C195+ลพบุรี!C212+ลพบุรี!C229</f>
        <v>5522</v>
      </c>
      <c r="D5" s="6">
        <f>+ลพบุรี!D5+ลพบุรี!D22+ลพบุรี!D39+ลพบุรี!D57+ลพบุรี!D75+ลพบุรี!D92+ลพบุรี!D109+ลพบุรี!D126+ลพบุรี!D144+ลพบุรี!D161+ลพบุรี!D178+ลพบุรี!D195+ลพบุรี!D212+ลพบุรี!D229</f>
        <v>6496</v>
      </c>
      <c r="E5" s="6">
        <f>+ลพบุรี!E5+ลพบุรี!E22+ลพบุรี!E39+ลพบุรี!E57+ลพบุรี!E75+ลพบุรี!E92+ลพบุรี!E109+ลพบุรี!E126+ลพบุรี!E144+ลพบุรี!E161+ลพบุรี!E178+ลพบุรี!E195+ลพบุรี!E212+ลพบุรี!E229</f>
        <v>5981</v>
      </c>
      <c r="F5" s="6">
        <f>+ลพบุรี!F5+ลพบุรี!F22+ลพบุรี!F39+ลพบุรี!F57+ลพบุรี!F75+ลพบุรี!F92+ลพบุรี!F109+ลพบุรี!F126+ลพบุรี!F144+ลพบุรี!F161+ลพบุรี!F178+ลพบุรี!F195+ลพบุรี!F212+ลพบุรี!F229</f>
        <v>6641.0694000000021</v>
      </c>
      <c r="G5" s="6">
        <f>+ลพบุรี!G5+ลพบุรี!G22+ลพบุรี!G39+ลพบุรี!G57+ลพบุรี!G75+ลพบุรี!G92+ลพบุรี!G109+ลพบุรี!G126+ลพบุรี!G144+ลพบุรี!G161+ลพบุรี!G178+ลพบุรี!G195+ลพบุรี!G212+ลพบุรี!G229</f>
        <v>6341.6450999999997</v>
      </c>
      <c r="H5" s="6">
        <f>+ลพบุรี!H5+ลพบุรี!H22+ลพบุรี!H39+ลพบุรี!H57+ลพบุรี!H75+ลพบุรี!H92+ลพบุรี!H109+ลพบุรี!H126+ลพบุรี!H144+ลพบุรี!H161+ลพบุรี!H178+ลพบุรี!H195+ลพบุรี!H212+ลพบุรี!H229</f>
        <v>7512.5208000000011</v>
      </c>
      <c r="I5" s="6">
        <f>+ลพบุรี!I5+ลพบุรี!I22+ลพบุรี!I39+ลพบุรี!I57+ลพบุรี!I75+ลพบุรี!I92+ลพบุรี!I109+ลพบุรี!I126+ลพบุรี!I144+ลพบุรี!I161+ลพบุรี!I178+ลพบุรี!I195+ลพบุรี!I212+ลพบุรี!I229</f>
        <v>7276.0216000000009</v>
      </c>
      <c r="J5" s="6">
        <f>+ลพบุรี!J5+ลพบุรี!J22+ลพบุรี!J39+ลพบุรี!J57+ลพบุรี!J75+ลพบุรี!J92+ลพบุรี!J109+ลพบุรี!J126+ลพบุรี!J144+ลพบุรี!J161+ลพบุรี!J178+ลพบุรี!J195+ลพบุรี!J212+ลพบุรี!J229</f>
        <v>6626.6326000000008</v>
      </c>
      <c r="K5" s="6">
        <f>+ลพบุรี!K5+ลพบุรี!K22+ลพบุรี!K39+ลพบุรี!K57+ลพบุรี!K75+ลพบุรี!K92+ลพบุรี!K109+ลพบุรี!K126+ลพบุรี!K144+ลพบุรี!K161+ลพบุรี!K178+ลพบุรี!K195+ลพบุรี!K212+ลพบุรี!K229</f>
        <v>6327.8644000000004</v>
      </c>
      <c r="L5" s="6">
        <f>+ลพบุรี!L5+ลพบุรี!L22+ลพบุรี!L39+ลพบุรี!L57+ลพบุรี!L75+ลพบุรี!L92+ลพบุรี!L109+ลพบุรี!L126+ลพบุรี!L144+ลพบุรี!L161+ลพบุรี!L178+ลพบุรี!L195+ลพบุรี!L212+ลพบุรี!L229</f>
        <v>7498.4094000000005</v>
      </c>
      <c r="M5" s="6">
        <f>+ลพบุรี!M5+ลพบุรี!M22+ลพบุรี!M39+ลพบุรี!M57+ลพบุรี!M75+ลพบุรี!M92+ลพบุรี!M109+ลพบุรี!M126+ลพบุรี!M144+ลพบุรี!M161+ลพบุรี!M178+ลพบุรี!M195+ลพบุรี!M212+ลพบุรี!M229</f>
        <v>7260.004899999999</v>
      </c>
      <c r="N5" s="6">
        <f>+ลพบุรี!N5+ลพบุรี!N22+ลพบุรี!N39+ลพบุรี!N57+ลพบุรี!N75+ลพบุรี!N92+ลพบุรี!N109+ลพบุรี!N126+ลพบุรี!N144+ลพบุรี!N161+ลพบุรี!N178+ลพบุรี!N195+ลพบุรี!N212+ลพบุรี!N229</f>
        <v>12.89</v>
      </c>
      <c r="O5" s="6">
        <f>+ลพบุรี!O5+ลพบุรี!O22+ลพบุรี!O39+ลพบุรี!O57+ลพบุรี!O75+ลพบุรี!O92+ลพบุรี!O109+ลพบุรี!O126+ลพบุรี!O144+ลพบุรี!O161+ลพบุรี!O178+ลพบุรี!O195+ลพบุรี!O212+ลพบุรี!O229</f>
        <v>12.41</v>
      </c>
      <c r="P5" s="6">
        <f>+ลพบุรี!P5+ลพบุรี!P22+ลพบุรี!P39+ลพบุรี!P57+ลพบุรี!P75+ลพบุรี!P92+ลพบุรี!P109+ลพบุรี!P126+ลพบุรี!P144+ลพบุรี!P161+ลพบุรี!P178+ลพบุรี!P195+ลพบุรี!P212+ลพบุรี!P229</f>
        <v>13.27</v>
      </c>
      <c r="Q5" s="6">
        <f>+ลพบุรี!Q5+ลพบุรี!Q22+ลพบุรี!Q39+ลพบุรี!Q57+ลพบุรี!Q75+ลพบุรี!Q92+ลพบุรี!Q109+ลพบุรี!Q126+ลพบุรี!Q144+ลพบุรี!Q161+ลพบุรี!Q178+ลพบุรี!Q195+ลพบุรี!Q212+ลพบุรี!Q229</f>
        <v>13.92</v>
      </c>
    </row>
    <row r="6" spans="1:18" ht="23.25" thickBot="1" x14ac:dyDescent="0.4">
      <c r="A6" s="1" t="s">
        <v>8</v>
      </c>
      <c r="B6" s="6">
        <f>+ลพบุรี!B6+ลพบุรี!B23+ลพบุรี!B40+ลพบุรี!B58+ลพบุรี!B76+ลพบุรี!B93+ลพบุรี!B110+ลพบุรี!B127+ลพบุรี!B145+ลพบุรี!B162+ลพบุรี!B179+ลพบุรี!B196+ลพบุรี!B213+ลพบุรี!B230</f>
        <v>5166</v>
      </c>
      <c r="C6" s="6">
        <f>+ลพบุรี!C6+ลพบุรี!C23+ลพบุรี!C40+ลพบุรี!C58+ลพบุรี!C76+ลพบุรี!C93+ลพบุรี!C110+ลพบุรี!C127+ลพบุรี!C145+ลพบุรี!C162+ลพบุรี!C179+ลพบุรี!C196+ลพบุรี!C213+ลพบุรี!C230</f>
        <v>5217</v>
      </c>
      <c r="D6" s="6">
        <f>+ลพบุรี!D6+ลพบุรี!D23+ลพบุรี!D40+ลพบุรี!D58+ลพบุรี!D76+ลพบุรี!D93+ลพบุรี!D110+ลพบุรี!D127+ลพบุรี!D145+ลพบุรี!D162+ลพบุรี!D179+ลพบุรี!D196+ลพบุรี!D213+ลพบุรี!D230</f>
        <v>6175</v>
      </c>
      <c r="E6" s="6">
        <f>+ลพบุรี!E6+ลพบุรี!E23+ลพบุรี!E40+ลพบุรี!E58+ลพบุรี!E76+ลพบุรี!E93+ลพบุรี!E110+ลพบุรี!E127+ลพบุรี!E145+ลพบุรี!E162+ลพบุรี!E179+ลพบุรี!E196+ลพบุรี!E213+ลพบุรี!E230</f>
        <v>5760</v>
      </c>
      <c r="F6" s="6">
        <f>+ลพบุรี!F6+ลพบุรี!F23+ลพบุรี!F40+ลพบุรี!F58+ลพบุรี!F76+ลพบุรี!F93+ลพบุรี!F110+ลพบุรี!F127+ลพบุรี!F145+ลพบุรี!F162+ลพบุรี!F179+ลพบุรี!F196+ลพบุรี!F213+ลพบุรี!F230</f>
        <v>6785.7917000000016</v>
      </c>
      <c r="G6" s="6">
        <f>+ลพบุรี!G6+ลพบุรี!G23+ลพบุรี!G40+ลพบุรี!G58+ลพบุรี!G76+ลพบุรี!G93+ลพบุรี!G110+ลพบุรี!G127+ลพบุรี!G145+ลพบุรี!G162+ลพบุรี!G179+ลพบุรี!G196+ลพบุรี!G213+ลพบุรี!G230</f>
        <v>6627.2653999999993</v>
      </c>
      <c r="H6" s="6">
        <f>+ลพบุรี!H6+ลพบุรี!H23+ลพบุรี!H40+ลพบุรี!H58+ลพบุรี!H76+ลพบุรี!H93+ลพบุรี!H110+ลพบุรี!H127+ลพบุรี!H145+ลพบุรี!H162+ลพบุรี!H179+ลพบุรี!H196+ลพบุรี!H213+ลพบุรี!H230</f>
        <v>7084.3918999999987</v>
      </c>
      <c r="I6" s="6">
        <f>+ลพบุรี!I6+ลพบุรี!I23+ลพบุรี!I40+ลพบุรี!I58+ลพบุรี!I76+ลพบุรี!I93+ลพบุรี!I110+ลพบุรี!I127+ลพบุรี!I145+ลพบุรี!I162+ลพบุรี!I179+ลพบุรี!I196+ลพบุรี!I213+ลพบุรี!I230</f>
        <v>7103.3654000000006</v>
      </c>
      <c r="J6" s="6">
        <f>+ลพบุรี!J6+ลพบุรี!J23+ลพบุรี!J40+ลพบุรี!J58+ลพบุรี!J76+ลพบุรี!J93+ลพบุรี!J110+ลพบุรี!J127+ลพบุรี!J145+ลพบุรี!J162+ลพบุรี!J179+ลพบุรี!J196+ลพบุรี!J213+ลพบุรี!J230</f>
        <v>6770.0776999999989</v>
      </c>
      <c r="K6" s="6">
        <f>+ลพบุรี!K6+ลพบุรี!K23+ลพบุรี!K40+ลพบุรี!K58+ลพบุรี!K76+ลพบุรี!K93+ลพบุรี!K110+ลพบุรี!K127+ลพบุรี!K145+ลพบุรี!K162+ลพบุรี!K179+ลพบุรี!K196+ลพบุรี!K213+ลพบุรี!K230</f>
        <v>6615.4786999999997</v>
      </c>
      <c r="L6" s="6">
        <f>+ลพบุรี!L6+ลพบุรี!L23+ลพบุรี!L40+ลพบุรี!L58+ลพบุรี!L76+ลพบุรี!L93+ลพบุรี!L110+ลพบุรี!L127+ลพบุรี!L145+ลพบุรี!L162+ลพบุรี!L179+ลพบุรี!L196+ลพบุรี!L213+ลพบุรี!L230</f>
        <v>7073.9063999999989</v>
      </c>
      <c r="M6" s="6">
        <f>+ลพบุรี!M6+ลพบุรี!M23+ลพบุรี!M40+ลพบุรี!M58+ลพบุรี!M76+ลพบุรี!M93+ลพบุรี!M110+ลพบุรี!M127+ลพบุรี!M145+ลพบุรี!M162+ลพบุรี!M179+ลพบุรี!M196+ลพบุรี!M213+ลพบุรี!M230</f>
        <v>7088.9073999999991</v>
      </c>
      <c r="N6" s="6">
        <f>+ลพบุรี!N6+ลพบุรี!N23+ลพบุรี!N40+ลพบุรี!N58+ลพบุรี!N76+ลพบุรี!N93+ลพบุรี!N110+ลพบุรี!N127+ลพบุรี!N145+ลพบุรี!N162+ลพบุรี!N179+ลพบุรี!N196+ลพบุรี!N213+ลพบุรี!N230</f>
        <v>13.26</v>
      </c>
      <c r="O6" s="6">
        <f>+ลพบุรี!O6+ลพบุรี!O23+ลพบุรี!O40+ลพบุรี!O58+ลพบุรี!O76+ลพบุรี!O93+ลพบุรี!O110+ลพบุรี!O127+ลพบุรี!O145+ลพบุรี!O162+ลพบุรี!O179+ลพบุรี!O196+ลพบุรี!O213+ลพบุรี!O230</f>
        <v>13.4</v>
      </c>
      <c r="P6" s="6">
        <f>+ลพบุรี!P6+ลพบุรี!P23+ลพบุรี!P40+ลพบุรี!P58+ลพบุรี!P76+ลพบุรี!P93+ลพบุรี!P110+ลพบุรี!P127+ลพบุรี!P145+ลพบุรี!P162+ลพบุรี!P179+ลพบุรี!P196+ลพบุรี!P213+ลพบุรี!P230</f>
        <v>12.879999999999999</v>
      </c>
      <c r="Q6" s="6">
        <f>+ลพบุรี!Q6+ลพบุรี!Q23+ลพบุรี!Q40+ลพบุรี!Q58+ลพบุรี!Q76+ลพบุรี!Q93+ลพบุรี!Q110+ลพบุรี!Q127+ลพบุรี!Q145+ลพบุรี!Q162+ลพบุรี!Q179+ลพบุรี!Q196+ลพบุรี!Q213+ลพบุรี!Q230</f>
        <v>14.420000000000003</v>
      </c>
    </row>
    <row r="7" spans="1:18" ht="23.25" thickBot="1" x14ac:dyDescent="0.4">
      <c r="A7" s="5" t="s">
        <v>9</v>
      </c>
      <c r="B7" s="6">
        <f>+ลพบุรี!B7+ลพบุรี!B24+ลพบุรี!B41+ลพบุรี!B59+ลพบุรี!B77+ลพบุรี!B94+ลพบุรี!B111+ลพบุรี!B128+ลพบุรี!B146+ลพบุรี!B163+ลพบุรี!B180+ลพบุรี!B197+ลพบุรี!B214+ลพบุรี!B231</f>
        <v>5008</v>
      </c>
      <c r="C7" s="6">
        <f>+ลพบุรี!C7+ลพบุรี!C24+ลพบุรี!C41+ลพบุรี!C59+ลพบุรี!C77+ลพบุรี!C94+ลพบุรี!C111+ลพบุรี!C128+ลพบุรี!C146+ลพบุรี!C163+ลพบุรี!C180+ลพบุรี!C197+ลพบุรี!C214+ลพบุรี!C231</f>
        <v>5161</v>
      </c>
      <c r="D7" s="6">
        <f>+ลพบุรี!D7+ลพบุรี!D24+ลพบุรี!D41+ลพบุรี!D59+ลพบุรี!D77+ลพบุรี!D94+ลพบุรี!D111+ลพบุรี!D128+ลพบุรี!D146+ลพบุรี!D163+ลพบุรี!D180+ลพบุรี!D197+ลพบุรี!D214+ลพบุรี!D231</f>
        <v>5694</v>
      </c>
      <c r="E7" s="6">
        <f>+ลพบุรี!E7+ลพบุรี!E24+ลพบุรี!E41+ลพบุรี!E59+ลพบุรี!E77+ลพบุรี!E94+ลพบุรี!E111+ลพบุรี!E128+ลพบุรี!E146+ลพบุรี!E163+ลพบุรี!E180+ลพบุรี!E197+ลพบุรี!E214+ลพบุรี!E231</f>
        <v>4973</v>
      </c>
      <c r="F7" s="6">
        <f>+ลพบุรี!F7+ลพบุรี!F24+ลพบุรี!F41+ลพบุรี!F59+ลพบุรี!F77+ลพบุรี!F94+ลพบุรี!F111+ลพบุรี!F128+ลพบุรี!F146+ลพบุรี!F163+ลพบุรี!F180+ลพบุรี!F197+ลพบุรี!F214+ลพบุรี!F231</f>
        <v>6522.2011000000002</v>
      </c>
      <c r="G7" s="6">
        <f>+ลพบุรี!G7+ลพบุรี!G24+ลพบุรี!G41+ลพบุรี!G59+ลพบุรี!G77+ลพบุรี!G94+ลพบุรี!G111+ลพบุรี!G128+ลพบุรี!G146+ลพบุรี!G163+ลพบุรี!G180+ลพบุรี!G197+ลพบุรี!G214+ลพบุรี!G231</f>
        <v>6752.8479000000007</v>
      </c>
      <c r="H7" s="6">
        <f>+ลพบุรี!H7+ลพบุรี!H24+ลพบุรี!H41+ลพบุรี!H59+ลพบุรี!H77+ลพบุรี!H94+ลพบุรี!H111+ลพบุรี!H128+ลพบุรี!H146+ลพบุรี!H163+ลพบุรี!H180+ลพบุรี!H197+ลพบุรี!H214+ลพบุรี!H231</f>
        <v>7214.666400000001</v>
      </c>
      <c r="I7" s="6">
        <f>+ลพบุรี!I7+ลพบุรี!I24+ลพบุรี!I41+ลพบุรี!I59+ลพบุรี!I77+ลพบุรี!I94+ลพบุรี!I111+ลพบุรี!I128+ลพบุรี!I146+ลพบุรี!I163+ลพบุรี!I180+ลพบุรี!I197+ลพบุรี!I214+ลพบุรี!I231</f>
        <v>5659.8500999999997</v>
      </c>
      <c r="J7" s="6">
        <f>+ลพบุรี!J7+ลพบุรี!J24+ลพบุรี!J41+ลพบุรี!J59+ลพบุรี!J77+ลพบุรี!J94+ลพบุรี!J111+ลพบุรี!J128+ลพบุรี!J146+ลพบุรี!J163+ลพบุรี!J180+ลพบุรี!J197+ลพบุรี!J214+ลพบุรี!J231</f>
        <v>6501.8884999999991</v>
      </c>
      <c r="K7" s="6">
        <f>+ลพบุรี!K7+ลพบุรี!K24+ลพบุรี!K41+ลพบุรี!K59+ลพบุรี!K77+ลพบุรี!K94+ลพบุรี!K111+ลพบุรี!K128+ลพบุรี!K146+ลพบุรี!K163+ลพบุรี!K180+ลพบุรี!K197+ลพบุรี!K214+ลพบุรี!K231</f>
        <v>6738.7290000000003</v>
      </c>
      <c r="L7" s="6">
        <f>+ลพบุรี!L7+ลพบุรี!L24+ลพบุรี!L41+ลพบุรี!L59+ลพบุรี!L77+ลพบุรี!L94+ลพบุรี!L111+ลพบุรี!L128+ลพบุรี!L146+ลพบุรี!L163+ลพบุรี!L180+ลพบุรี!L197+ลพบุรี!L214+ลพบุรี!L231</f>
        <v>7199.2426000000014</v>
      </c>
      <c r="M7" s="6">
        <f>+ลพบุรี!M7+ลพบุรี!M24+ลพบุรี!M41+ลพบุรี!M59+ลพบุรี!M77+ลพบุรี!M94+ลพบุรี!M111+ลพบุรี!M128+ลพบุรี!M146+ลพบุรี!M163+ลพบุรี!M180+ลพบุรี!M197+ลพบุรี!M214+ลพบุรี!M231</f>
        <v>5650.5657000000001</v>
      </c>
      <c r="N7" s="6">
        <f>+ลพบุรี!N7+ลพบุรี!N24+ลพบุรี!N41+ลพบุรี!N59+ลพบุรี!N77+ลพบุรี!N94+ลพบุรี!N111+ลพบุรี!N128+ลพบุรี!N146+ลพบุรี!N163+ลพบุรี!N180+ลพบุรี!N197+ลพบุรี!N214+ลพบุรี!N231</f>
        <v>13.73</v>
      </c>
      <c r="O7" s="6">
        <f>+ลพบุรี!O7+ลพบุรี!O24+ลพบุรี!O41+ลพบุรี!O59+ลพบุรี!O77+ลพบุรี!O94+ลพบุรี!O111+ลพบุรี!O128+ลพบุรี!O146+ลพบุรี!O163+ลพบุรี!O180+ลพบุรี!O197+ลพบุรี!O214+ลพบุรี!O231</f>
        <v>13.46</v>
      </c>
      <c r="P7" s="6">
        <f>+ลพบุรี!P7+ลพบุรี!P24+ลพบุรี!P41+ลพบุรี!P59+ลพบุรี!P77+ลพบุรี!P94+ลพบุรี!P111+ลพบุรี!P128+ลพบุรี!P146+ลพบุรี!P163+ลพบุรี!P180+ลพบุรี!P197+ลพบุรี!P214+ลพบุรี!P231</f>
        <v>13.57</v>
      </c>
      <c r="Q7" s="6">
        <f>+ลพบุรี!Q7+ลพบุรี!Q24+ลพบุรี!Q41+ลพบุรี!Q59+ลพบุรี!Q77+ลพบุรี!Q94+ลพบุรี!Q111+ลพบุรี!Q128+ลพบุรี!Q146+ลพบุรี!Q163+ลพบุรี!Q180+ลพบุรี!Q197+ลพบุรี!Q214+ลพบุรี!Q231</f>
        <v>13.53</v>
      </c>
    </row>
    <row r="8" spans="1:18" ht="23.25" thickBot="1" x14ac:dyDescent="0.4">
      <c r="A8" s="1" t="s">
        <v>10</v>
      </c>
      <c r="B8" s="6">
        <f>+ลพบุรี!B8+ลพบุรี!B25+ลพบุรี!B42+ลพบุรี!B60+ลพบุรี!B78+ลพบุรี!B95+ลพบุรี!B112+ลพบุรี!B129+ลพบุรี!B147+ลพบุรี!B164+ลพบุรี!B181+ลพบุรี!B198+ลพบุรี!B215+ลพบุรี!B232</f>
        <v>5175</v>
      </c>
      <c r="C8" s="6">
        <f>+ลพบุรี!C8+ลพบุรี!C25+ลพบุรี!C42+ลพบุรี!C60+ลพบุรี!C78+ลพบุรี!C95+ลพบุรี!C112+ลพบุรี!C129+ลพบุรี!C147+ลพบุรี!C164+ลพบุรี!C181+ลพบุรี!C198+ลพบุรี!C215+ลพบุรี!C232</f>
        <v>5250</v>
      </c>
      <c r="D8" s="6">
        <f>+ลพบุรี!D8+ลพบุรี!D25+ลพบุรี!D42+ลพบุรี!D60+ลพบุรี!D78+ลพบุรี!D95+ลพบุรี!D112+ลพบุรี!D129+ลพบุรี!D147+ลพบุรี!D164+ลพบุรี!D181+ลพบุรี!D198+ลพบุรี!D215+ลพบุรี!D232</f>
        <v>5775</v>
      </c>
      <c r="E8" s="6">
        <f>+ลพบุรี!E8+ลพบุรี!E25+ลพบุรี!E42+ลพบุรี!E60+ลพบุรี!E78+ลพบุรี!E95+ลพบุรี!E112+ลพบุรี!E129+ลพบุรี!E147+ลพบุรี!E164+ลพบุรี!E181+ลพบุรี!E198+ลพบุรี!E215+ลพบุรี!E232</f>
        <v>406</v>
      </c>
      <c r="F8" s="6">
        <f>+ลพบุรี!F8+ลพบุรี!F25+ลพบุรี!F42+ลพบุรี!F60+ลพบุรี!F78+ลพบุรี!F95+ลพบุรี!F112+ลพบุรี!F129+ลพบุรี!F147+ลพบุรี!F164+ลพบุรี!F181+ลพบุรี!F198+ลพบุรี!F215+ลพบุรี!F232</f>
        <v>6488.7328999999991</v>
      </c>
      <c r="G8" s="6">
        <f>+ลพบุรี!G8+ลพบุรี!G25+ลพบุรี!G42+ลพบุรี!G60+ลพบุรี!G78+ลพบุรี!G95+ลพบุรี!G112+ลพบุรี!G129+ลพบุรี!G147+ลพบุรี!G164+ลพบุรี!G181+ลพบุรี!G198+ลพบุรี!G215+ลพบุรี!G232</f>
        <v>6505.0424999999996</v>
      </c>
      <c r="H8" s="6">
        <f>+ลพบุรี!H8+ลพบุรี!H25+ลพบุรี!H42+ลพบุรี!H60+ลพบุรี!H78+ลพบุรี!H95+ลพบุรี!H112+ลพบุรี!H129+ลพบุรี!H147+ลพบุรี!H164+ลพบุรี!H181+ลพบุรี!H198+ลพบุรี!H215+ลพบุรี!H232</f>
        <v>6724.4224000000013</v>
      </c>
      <c r="I8" s="6">
        <f>+ลพบุรี!I8+ลพบุรี!I25+ลพบุรี!I42+ลพบุรี!I60+ลพบุรี!I78+ลพบุรี!I95+ลพบุรี!I112+ลพบุรี!I129+ลพบุรี!I147+ลพบุรี!I164+ลพบุรี!I181+ลพบุรี!I198+ลพบุรี!I215+ลพบุรี!I232</f>
        <v>291.81880000000001</v>
      </c>
      <c r="J8" s="6">
        <f>+ลพบุรี!J8+ลพบุรี!J25+ลพบุรี!J42+ลพบุรี!J60+ลพบุรี!J78+ลพบุรี!J95+ลพบุรี!J112+ลพบุรี!J129+ลพบุรี!J147+ลพบุรี!J164+ลพบุรี!J181+ลพบุรี!J198+ลพบุรี!J215+ลพบุรี!J232</f>
        <v>6474.2106000000003</v>
      </c>
      <c r="K8" s="6">
        <f>+ลพบุรี!K8+ลพบุรี!K25+ลพบุรี!K42+ลพบุรี!K60+ลพบุรี!K78+ลพบุรี!K95+ลพบุรี!K112+ลพบุรี!K129+ลพบุรี!K147+ลพบุรี!K164+ลพบุรี!K181+ลพบุรี!K198+ลพบุรี!K215+ลพบุรี!K232</f>
        <v>6491.1169999999993</v>
      </c>
      <c r="L8" s="6">
        <f>+ลพบุรี!L8+ลพบุรี!L25+ลพบุรี!L42+ลพบุรี!L60+ลพบุรี!L78+ลพบุรี!L95+ลพบุรี!L112+ลพบุรี!L129+ลพบุรี!L147+ลพบุรี!L164+ลพบุรี!L181+ลพบุรี!L198+ลพบุรี!L215+ลพบุรี!L232</f>
        <v>6710.6207000000004</v>
      </c>
      <c r="M8" s="6">
        <f>+ลพบุรี!M8+ลพบุรี!M25+ลพบุรี!M42+ลพบุรี!M60+ลพบุรี!M78+ลพบุรี!M95+ลพบุรี!M112+ลพบุรี!M129+ลพบุรี!M147+ลพบุรี!M164+ลพบุรี!M181+ลพบุรี!M198+ลพบุรี!M215+ลพบุรี!M232</f>
        <v>289.35720000000003</v>
      </c>
      <c r="N8" s="6">
        <f>+ลพบุรี!N8+ลพบุรี!N25+ลพบุรี!N42+ลพบุรี!N60+ลพบุรี!N78+ลพบุรี!N95+ลพบุรี!N112+ลพบุรี!N129+ลพบุรี!N147+ลพบุรี!N164+ลพบุรี!N181+ลพบุรี!N198+ลพบุรี!N215+ลพบุรี!N232</f>
        <v>13.48</v>
      </c>
      <c r="O8" s="6">
        <f>+ลพบุรี!O8+ลพบุรี!O25+ลพบุรี!O42+ลพบุรี!O60+ลพบุรี!O78+ลพบุรี!O95+ลพบุรี!O112+ลพบุรี!O129+ลพบุรี!O147+ลพบุรี!O164+ลพบุรี!O181+ลพบุรี!O198+ลพบุรี!O215+ลพบุรี!O232</f>
        <v>13.48</v>
      </c>
      <c r="P8" s="6">
        <f>+ลพบุรี!P8+ลพบุรี!P25+ลพบุรี!P42+ลพบุรี!P60+ลพบุรี!P78+ลพบุรี!P95+ลพบุรี!P112+ลพบุรี!P129+ลพบุรี!P147+ลพบุรี!P164+ลพบุรี!P181+ลพบุรี!P198+ลพบุรี!P215+ลพบุรี!P232</f>
        <v>13.63</v>
      </c>
      <c r="Q8" s="6">
        <f>+ลพบุรี!Q8+ลพบุรี!Q25+ลพบุรี!Q42+ลพบุรี!Q60+ลพบุรี!Q78+ลพบุรี!Q95+ลพบุรี!Q112+ลพบุรี!Q129+ลพบุรี!Q147+ลพบุรี!Q164+ลพบุรี!Q181+ลพบุรี!Q198+ลพบุรี!Q215+ลพบุรี!Q232</f>
        <v>6.3199999999999994</v>
      </c>
    </row>
    <row r="9" spans="1:18" ht="23.25" thickBot="1" x14ac:dyDescent="0.4">
      <c r="A9" s="5" t="s">
        <v>11</v>
      </c>
      <c r="B9" s="6">
        <f>+ลพบุรี!B9+ลพบุรี!B26+ลพบุรี!B43+ลพบุรี!B61+ลพบุรี!B79+ลพบุรี!B96+ลพบุรี!B113+ลพบุรี!B130+ลพบุรี!B148+ลพบุรี!B165+ลพบุรี!B182+ลพบุรี!B199+ลพบุรี!B216+ลพบุรี!B233</f>
        <v>5302</v>
      </c>
      <c r="C9" s="6">
        <f>+ลพบุรี!C9+ลพบุรี!C26+ลพบุรี!C43+ลพบุรี!C61+ลพบุรี!C79+ลพบุรี!C96+ลพบุรี!C113+ลพบุรี!C130+ลพบุรี!C148+ลพบุรี!C165+ลพบุรี!C182+ลพบุรี!C199+ลพบุรี!C216+ลพบุรี!C233</f>
        <v>5001</v>
      </c>
      <c r="D9" s="6">
        <f>+ลพบุรี!D9+ลพบุรี!D26+ลพบุรี!D43+ลพบุรี!D61+ลพบุรี!D79+ลพบุรี!D96+ลพบุรี!D113+ลพบุรี!D130+ลพบุรี!D148+ลพบุรี!D165+ลพบุรี!D182+ลพบุรี!D199+ลพบุรี!D216+ลพบุรี!D233</f>
        <v>5504</v>
      </c>
      <c r="E9" s="6">
        <f>+ลพบุรี!E9+ลพบุรี!E26+ลพบุรี!E43+ลพบุรี!E61+ลพบุรี!E79+ลพบุรี!E96+ลพบุรี!E113+ลพบุรี!E130+ลพบุรี!E148+ลพบุรี!E165+ลพบุรี!E182+ลพบุรี!E199+ลพบุรี!E216+ลพบุรี!E233</f>
        <v>0</v>
      </c>
      <c r="F9" s="6">
        <f>+ลพบุรี!F9+ลพบุรี!F26+ลพบุรี!F43+ลพบุรี!F61+ลพบุรี!F79+ลพบุรี!F96+ลพบุรี!F113+ลพบุรี!F130+ลพบุรี!F148+ลพบุรี!F165+ลพบุรี!F182+ลพบุรี!F199+ลพบุรี!F216+ลพบุรี!F233</f>
        <v>6264.1136000000006</v>
      </c>
      <c r="G9" s="6">
        <f>+ลพบุรี!G9+ลพบุรี!G26+ลพบุรี!G43+ลพบุรี!G61+ลพบุรี!G79+ลพบุรี!G96+ลพบุรี!G113+ลพบุรี!G130+ลพบุรี!G148+ลพบุรี!G165+ลพบุรี!G182+ลพบุรี!G199+ลพบุรี!G216+ลพบุรี!G233</f>
        <v>6387.1758999999984</v>
      </c>
      <c r="H9" s="6">
        <f>+ลพบุรี!H9+ลพบุรี!H26+ลพบุรี!H43+ลพบุรี!H61+ลพบุรี!H79+ลพบุรี!H96+ลพบุรี!H113+ลพบุรี!H130+ลพบุรี!H148+ลพบุรี!H165+ลพบุรี!H182+ลพบุรี!H199+ลพบุรี!H216+ลพบุรี!H233</f>
        <v>6837.8453000000018</v>
      </c>
      <c r="I9" s="6">
        <f>+ลพบุรี!I9+ลพบุรี!I26+ลพบุรี!I43+ลพบุรี!I61+ลพบุรี!I79+ลพบุรี!I96+ลพบุรี!I113+ลพบุรี!I130+ลพบุรี!I148+ลพบุรี!I165+ลพบุรี!I182+ลพบุรี!I199+ลพบุรี!I216+ลพบุรี!I233</f>
        <v>0</v>
      </c>
      <c r="J9" s="6">
        <f>+ลพบุรี!J9+ลพบุรี!J26+ลพบุรี!J43+ลพบุรี!J61+ลพบุรี!J79+ลพบุรี!J96+ลพบุรี!J113+ลพบุรี!J130+ลพบุรี!J148+ลพบุรี!J165+ลพบุรี!J182+ลพบุรี!J199+ลพบุรี!J216+ลพบุรี!J233</f>
        <v>6256.224799999999</v>
      </c>
      <c r="K9" s="6">
        <f>+ลพบุรี!K9+ลพบุรี!K26+ลพบุรี!K43+ลพบุรี!K61+ลพบุรี!K79+ลพบุรี!K96+ลพบุรี!K113+ลพบุรี!K130+ลพบุรี!K148+ลพบุรี!K165+ลพบุรี!K182+ลพบุรี!K199+ลพบุรี!K216+ลพบุรี!K233</f>
        <v>6379.2676999999994</v>
      </c>
      <c r="L9" s="6">
        <f>+ลพบุรี!L9+ลพบุรี!L26+ลพบุรี!L43+ลพบุรี!L61+ลพบุรี!L79+ลพบุรี!L96+ลพบุรี!L113+ลพบุรี!L130+ลพบุรี!L148+ลพบุรี!L165+ลพบุรี!L182+ลพบุรี!L199+ลพบุรี!L216+ลพบุรี!L233</f>
        <v>6822.6637999999994</v>
      </c>
      <c r="M9" s="6">
        <f>+ลพบุรี!M9+ลพบุรี!M26+ลพบุรี!M43+ลพบุรี!M61+ลพบุรี!M79+ลพบุรี!M96+ลพบุรี!M113+ลพบุรี!M130+ลพบุรี!M148+ลพบุรี!M165+ลพบุรี!M182+ลพบุรี!M199+ลพบุรี!M216+ลพบุรี!M233</f>
        <v>0</v>
      </c>
      <c r="N9" s="6">
        <f>+ลพบุรี!N9+ลพบุรี!N26+ลพบุรี!N43+ลพบุรี!N61+ลพบุรี!N79+ลพบุรี!N96+ลพบุรี!N113+ลพบุรี!N130+ลพบุรี!N148+ลพบุรี!N165+ลพบุรี!N182+ลพบุรี!N199+ลพบุรี!N216+ลพบุรี!N233</f>
        <v>12.94</v>
      </c>
      <c r="O9" s="6">
        <f>+ลพบุรี!O9+ลพบุรี!O26+ลพบุรี!O43+ลพบุรี!O61+ลพบุรี!O79+ลพบุรี!O96+ลพบุรี!O113+ลพบุรี!O130+ลพบุรี!O148+ลพบุรี!O165+ลพบุรี!O182+ลพบุรี!O199+ลพบุรี!O216+ลพบุรี!O233</f>
        <v>13.979999999999999</v>
      </c>
      <c r="P9" s="6">
        <f>+ลพบุรี!P9+ลพบุรี!P26+ลพบุรี!P43+ลพบุรี!P61+ลพบุรี!P79+ลพบุรี!P96+ลพบุรี!P113+ลพบุรี!P130+ลพบุรี!P148+ลพบุรี!P165+ลพบุรี!P182+ลพบุรี!P199+ลพบุรี!P216+ลพบุรี!P233</f>
        <v>13.87</v>
      </c>
      <c r="Q9" s="6">
        <f>+ลพบุรี!Q9+ลพบุรี!Q26+ลพบุรี!Q43+ลพบุรี!Q61+ลพบุรี!Q79+ลพบุรี!Q96+ลพบุรี!Q113+ลพบุรี!Q130+ลพบุรี!Q148+ลพบุรี!Q165+ลพบุรี!Q182+ลพบุรี!Q199+ลพบุรี!Q216+ลพบุรี!Q233</f>
        <v>0</v>
      </c>
    </row>
    <row r="10" spans="1:18" ht="23.25" thickBot="1" x14ac:dyDescent="0.4">
      <c r="A10" s="1" t="s">
        <v>12</v>
      </c>
      <c r="B10" s="6">
        <f>+ลพบุรี!B10+ลพบุรี!B27+ลพบุรี!B44+ลพบุรี!B62+ลพบุรี!B80+ลพบุรี!B97+ลพบุรี!B114+ลพบุรี!B131+ลพบุรี!B149+ลพบุรี!B166+ลพบุรี!B183+ลพบุรี!B200+ลพบุรี!B217+ลพบุรี!B234</f>
        <v>5521</v>
      </c>
      <c r="C10" s="6">
        <f>+ลพบุรี!C10+ลพบุรี!C27+ลพบุรี!C44+ลพบุรี!C62+ลพบุรี!C80+ลพบุรี!C97+ลพบุรี!C114+ลพบุรี!C131+ลพบุรี!C149+ลพบุรี!C166+ลพบุรี!C183+ลพบุรี!C200+ลพบุรี!C217+ลพบุรี!C234</f>
        <v>5490</v>
      </c>
      <c r="D10" s="6">
        <f>+ลพบุรี!D10+ลพบุรี!D27+ลพบุรี!D44+ลพบุรี!D62+ลพบุรี!D80+ลพบุรี!D97+ลพบุรี!D114+ลพบุรี!D131+ลพบุรี!D149+ลพบุรี!D166+ลพบุรี!D183+ลพบุรี!D200+ลพบุรี!D217+ลพบุรี!D234</f>
        <v>5631</v>
      </c>
      <c r="E10" s="6">
        <f>+ลพบุรี!E10+ลพบุรี!E27+ลพบุรี!E44+ลพบุรี!E62+ลพบุรี!E80+ลพบุรี!E97+ลพบุรี!E114+ลพบุรี!E131+ลพบุรี!E149+ลพบุรี!E166+ลพบุรี!E183+ลพบุรี!E200+ลพบุรี!E217+ลพบุรี!E234</f>
        <v>0</v>
      </c>
      <c r="F10" s="6">
        <f>+ลพบุรี!F10+ลพบุรี!F27+ลพบุรี!F44+ลพบุรี!F62+ลพบุรี!F80+ลพบุรี!F97+ลพบุรี!F114+ลพบุรี!F131+ลพบุรี!F149+ลพบุรี!F166+ลพบุรี!F183+ลพบุรี!F200+ลพบุรี!F217+ลพบุรี!F234</f>
        <v>6995.3915999999999</v>
      </c>
      <c r="G10" s="6">
        <f>+ลพบุรี!G10+ลพบุรี!G27+ลพบุรี!G44+ลพบุรี!G62+ลพบุรี!G80+ลพบุรี!G97+ลพบุรี!G114+ลพบุรี!G131+ลพบุรี!G149+ลพบุรี!G166+ลพบุรี!G183+ลพบุรี!G200+ลพบุรี!G217+ลพบุรี!G234</f>
        <v>7155.1977000000015</v>
      </c>
      <c r="H10" s="6">
        <f>+ลพบุรี!H10+ลพบุรี!H27+ลพบุรี!H44+ลพบุรี!H62+ลพบุรี!H80+ลพบุรี!H97+ลพบุรี!H114+ลพบุรี!H131+ลพบุรี!H149+ลพบุรี!H166+ลพบุรี!H183+ลพบุรี!H200+ลพบุรี!H217+ลพบุรี!H234</f>
        <v>7069.7523999999994</v>
      </c>
      <c r="I10" s="6">
        <f>+ลพบุรี!I10+ลพบุรี!I27+ลพบุรี!I44+ลพบุรี!I62+ลพบุรี!I80+ลพบุรี!I97+ลพบุรี!I114+ลพบุรี!I131+ลพบุรี!I149+ลพบุรี!I166+ลพบุรี!I183+ลพบุรี!I200+ลพบุรี!I217+ลพบุรี!I234</f>
        <v>0</v>
      </c>
      <c r="J10" s="6">
        <f>+ลพบุรี!J10+ลพบุรี!J27+ลพบุรี!J44+ลพบุรี!J62+ลพบุรี!J80+ลพบุรี!J97+ลพบุรี!J114+ลพบุรี!J131+ลพบุรี!J149+ลพบุรี!J166+ลพบุรี!J183+ลพบุรี!J200+ลพบุรี!J217+ลพบุรี!J234</f>
        <v>6977.7336000000014</v>
      </c>
      <c r="K10" s="6">
        <f>+ลพบุรี!K10+ลพบุรี!K27+ลพบุรี!K44+ลพบุรี!K62+ลพบุรี!K80+ลพบุรี!K97+ลพบุรี!K114+ลพบุรี!K131+ลพบุรี!K149+ลพบุรี!K166+ลพบุรี!K183+ลพบุรี!K200+ลพบุรี!K217+ลพบุรี!K234</f>
        <v>7141.4990999999991</v>
      </c>
      <c r="L10" s="6">
        <f>+ลพบุรี!L10+ลพบุรี!L27+ลพบุรี!L44+ลพบุรี!L62+ลพบุรี!L80+ลพบุรี!L97+ลพบุรี!L114+ลพบุรี!L131+ลพบุรี!L149+ลพบุรี!L166+ลพบุรี!L183+ลพบุรี!L200+ลพบุรี!L217+ลพบุรี!L234</f>
        <v>7051.5637000000015</v>
      </c>
      <c r="M10" s="6">
        <f>+ลพบุรี!M10+ลพบุรี!M27+ลพบุรี!M44+ลพบุรี!M62+ลพบุรี!M80+ลพบุรี!M97+ลพบุรี!M114+ลพบุรี!M131+ลพบุรี!M149+ลพบุรี!M166+ลพบุรี!M183+ลพบุรี!M200+ลพบุรี!M217+ลพบุรี!M234</f>
        <v>0</v>
      </c>
      <c r="N10" s="6">
        <f>+ลพบุรี!N10+ลพบุรี!N27+ลพบุรี!N44+ลพบุรี!N62+ลพบุรี!N80+ลพบุรี!N97+ลพบุรี!N114+ลพบุรี!N131+ลพบุรี!N149+ลพบุรี!N166+ลพบุรี!N183+ลพบุรี!N200+ลพบุรี!N217+ลพบุรี!N234</f>
        <v>13.869999999999996</v>
      </c>
      <c r="O10" s="6">
        <f>+ลพบุรี!O10+ลพบุรี!O27+ลพบุรี!O44+ลพบุรี!O62+ลพบุรี!O80+ลพบุรี!O97+ลพบุรี!O114+ลพบุรี!O131+ลพบุรี!O149+ลพบุรี!O166+ลพบุรี!O183+ลพบุรี!O200+ลพบุรี!O217+ลพบุรี!O234</f>
        <v>14.299999999999999</v>
      </c>
      <c r="P10" s="6">
        <f>+ลพบุรี!P10+ลพบุรี!P27+ลพบุรี!P44+ลพบุรี!P62+ลพบุรี!P80+ลพบุรี!P97+ลพบุรี!P114+ลพบุรี!P131+ลพบุรี!P149+ลพบุรี!P166+ลพบุรี!P183+ลพบุรี!P200+ลพบุรี!P217+ลพบุรี!P234</f>
        <v>14.14</v>
      </c>
      <c r="Q10" s="6">
        <f>+ลพบุรี!Q10+ลพบุรี!Q27+ลพบุรี!Q44+ลพบุรี!Q62+ลพบุรี!Q80+ลพบุรี!Q97+ลพบุรี!Q114+ลพบุรี!Q131+ลพบุรี!Q149+ลพบุรี!Q166+ลพบุรี!Q183+ลพบุรี!Q200+ลพบุรี!Q217+ลพบุรี!Q234</f>
        <v>0</v>
      </c>
    </row>
    <row r="11" spans="1:18" ht="23.25" thickBot="1" x14ac:dyDescent="0.4">
      <c r="A11" s="5" t="s">
        <v>13</v>
      </c>
      <c r="B11" s="6">
        <f>+ลพบุรี!B11+ลพบุรี!B28+ลพบุรี!B45+ลพบุรี!B63+ลพบุรี!B81+ลพบุรี!B98+ลพบุรี!B115+ลพบุรี!B132+ลพบุรี!B150+ลพบุรี!B167+ลพบุรี!B184+ลพบุรี!B201+ลพบุรี!B218+ลพบุรี!B235</f>
        <v>4794</v>
      </c>
      <c r="C11" s="6">
        <f>+ลพบุรี!C11+ลพบุรี!C28+ลพบุรี!C45+ลพบุรี!C63+ลพบุรี!C81+ลพบุรี!C98+ลพบุรี!C115+ลพบุรี!C132+ลพบุรี!C150+ลพบุรี!C167+ลพบุรี!C184+ลพบุรี!C201+ลพบุรี!C218+ลพบุรี!C235</f>
        <v>5082</v>
      </c>
      <c r="D11" s="6">
        <f>+ลพบุรี!D11+ลพบุรี!D28+ลพบุรี!D45+ลพบุรี!D63+ลพบุรี!D81+ลพบุรี!D98+ลพบุรี!D115+ลพบุรี!D132+ลพบุรี!D150+ลพบุรี!D167+ลพบุรี!D184+ลพบุรี!D201+ลพบุรี!D218+ลพบุรี!D235</f>
        <v>5460</v>
      </c>
      <c r="E11" s="6">
        <f>+ลพบุรี!E11+ลพบุรี!E28+ลพบุรี!E45+ลพบุรี!E63+ลพบุรี!E81+ลพบุรี!E98+ลพบุรี!E115+ลพบุรี!E132+ลพบุรี!E150+ลพบุรี!E167+ลพบุรี!E184+ลพบุรี!E201+ลพบุรี!E218+ลพบุรี!E235</f>
        <v>0</v>
      </c>
      <c r="F11" s="6">
        <f>+ลพบุรี!F11+ลพบุรี!F28+ลพบุรี!F45+ลพบุรี!F63+ลพบุรี!F81+ลพบุรี!F98+ลพบุรี!F115+ลพบุรี!F132+ลพบุรี!F150+ลพบุรี!F167+ลพบุรี!F184+ลพบุรี!F201+ลพบุรี!F218+ลพบุรี!F235</f>
        <v>5782.5444000000007</v>
      </c>
      <c r="G11" s="6">
        <f>+ลพบุรี!G11+ลพบุรี!G28+ลพบุรี!G45+ลพบุรี!G63+ลพบุรี!G81+ลพบุรี!G98+ลพบุรี!G115+ลพบุรี!G132+ลพบุรี!G150+ลพบุรี!G167+ลพบุรี!G184+ลพบุรี!G201+ลพบุรี!G218+ลพบุรี!G235</f>
        <v>6292.5793000000003</v>
      </c>
      <c r="H11" s="6">
        <f>+ลพบุรี!H11+ลพบุรี!H28+ลพบุรี!H45+ลพบุรี!H63+ลพบุรี!H81+ลพบุรี!H98+ลพบุรี!H115+ลพบุรี!H132+ลพบุรี!H150+ลพบุรี!H167+ลพบุรี!H184+ลพบุรี!H201+ลพบุรี!H218+ลพบุรี!H235</f>
        <v>6721.9283999999989</v>
      </c>
      <c r="I11" s="6">
        <f>+ลพบุรี!I11+ลพบุรี!I28+ลพบุรี!I45+ลพบุรี!I63+ลพบุรี!I81+ลพบุรี!I98+ลพบุรี!I115+ลพบุรี!I132+ลพบุรี!I150+ลพบุรี!I167+ลพบุรี!I184+ลพบุรี!I201+ลพบุรี!I218+ลพบุรี!I235</f>
        <v>0</v>
      </c>
      <c r="J11" s="6">
        <f>+ลพบุรี!J11+ลพบุรี!J28+ลพบุรี!J45+ลพบุรี!J63+ลพบุรี!J81+ลพบุรี!J98+ลพบุรี!J115+ลพบุรี!J132+ลพบุรี!J150+ลพบุรี!J167+ลพบุรี!J184+ลพบุรี!J201+ลพบุรี!J218+ลพบุรี!J235</f>
        <v>5771.7597999999998</v>
      </c>
      <c r="K11" s="6">
        <f>+ลพบุรี!K11+ลพบุรี!K28+ลพบุรี!K45+ลพบุรี!K63+ลพบุรี!K81+ลพบุรี!K98+ลพบุรี!K115+ลพบุรี!K132+ลพบุรี!K150+ลพบุรี!K167+ลพบุรี!K184+ลพบุรี!K201+ลพบุรี!K218+ลพบุรี!K235</f>
        <v>6276.2217999999993</v>
      </c>
      <c r="L11" s="6">
        <f>+ลพบุรี!L11+ลพบุรี!L28+ลพบุรี!L45+ลพบุรี!L63+ลพบุรี!L81+ลพบุรี!L98+ลพบุรี!L115+ลพบุรี!L132+ลพบุรี!L150+ลพบุรี!L167+ลพบุรี!L184+ลพบุรี!L201+ลพบุรี!L218+ลพบุรี!L235</f>
        <v>6701.7069000000001</v>
      </c>
      <c r="M11" s="6">
        <f>+ลพบุรี!M11+ลพบุรี!M28+ลพบุรี!M45+ลพบุรี!M63+ลพบุรี!M81+ลพบุรี!M98+ลพบุรี!M115+ลพบุรี!M132+ลพบุรี!M150+ลพบุรี!M167+ลพบุรี!M184+ลพบุรี!M201+ลพบุรี!M218+ลพบุรี!M235</f>
        <v>0</v>
      </c>
      <c r="N11" s="6">
        <f>+ลพบุรี!N11+ลพบุรี!N28+ลพบุรี!N45+ลพบุรี!N63+ลพบุรี!N81+ลพบุรี!N98+ลพบุรี!N115+ลพบุรี!N132+ลพบุรี!N150+ลพบุรี!N167+ลพบุรี!N184+ลพบุรี!N201+ลพบุรี!N218+ลพบุรี!N235</f>
        <v>12.759999999999998</v>
      </c>
      <c r="O11" s="6">
        <f>+ลพบุรี!O11+ลพบุรี!O28+ลพบุรี!O45+ลพบุรี!O63+ลพบุรี!O81+ลพบุรี!O98+ลพบุรี!O115+ลพบุรี!O132+ลพบุรี!O150+ลพบุรี!O167+ลพบุรี!O184+ลพบุรี!O201+ลพบุรี!O218+ลพบุรี!O235</f>
        <v>13.270000000000001</v>
      </c>
      <c r="P11" s="6">
        <f>+ลพบุรี!P11+ลพบุรี!P28+ลพบุรี!P45+ลพบุรี!P63+ลพบุรี!P81+ลพบุรี!P98+ลพบุรี!P115+ลพบุรี!P132+ลพบุรี!P150+ลพบุรี!P167+ลพบุรี!P184+ลพบุรี!P201+ลพบุรี!P218+ลพบุรี!P235</f>
        <v>13.850000000000001</v>
      </c>
      <c r="Q11" s="6">
        <f>+ลพบุรี!Q11+ลพบุรี!Q28+ลพบุรี!Q45+ลพบุรี!Q63+ลพบุรี!Q81+ลพบุรี!Q98+ลพบุรี!Q115+ลพบุรี!Q132+ลพบุรี!Q150+ลพบุรี!Q167+ลพบุรี!Q184+ลพบุรี!Q201+ลพบุรี!Q218+ลพบุรี!Q235</f>
        <v>0</v>
      </c>
    </row>
    <row r="12" spans="1:18" ht="23.25" thickBot="1" x14ac:dyDescent="0.4">
      <c r="A12" s="1" t="s">
        <v>14</v>
      </c>
      <c r="B12" s="6">
        <f>+ลพบุรี!B12+ลพบุรี!B29+ลพบุรี!B46+ลพบุรี!B64+ลพบุรี!B82+ลพบุรี!B99+ลพบุรี!B116+ลพบุรี!B133+ลพบุรี!B151+ลพบุรี!B168+ลพบุรี!B185+ลพบุรี!B202+ลพบุรี!B219+ลพบุรี!B236</f>
        <v>4896</v>
      </c>
      <c r="C12" s="6">
        <f>+ลพบุรี!C12+ลพบุรี!C29+ลพบุรี!C46+ลพบุรี!C64+ลพบุรี!C82+ลพบุรี!C99+ลพบุรี!C116+ลพบุรี!C133+ลพบุรี!C151+ลพบุรี!C168+ลพบุรี!C185+ลพบุรี!C202+ลพบุรี!C219+ลพบุรี!C236</f>
        <v>5317</v>
      </c>
      <c r="D12" s="6">
        <f>+ลพบุรี!D12+ลพบุรี!D29+ลพบุรี!D46+ลพบุรี!D64+ลพบุรี!D82+ลพบุรี!D99+ลพบุรี!D116+ลพบุรี!D133+ลพบุรี!D151+ลพบุรี!D168+ลพบุรี!D185+ลพบุรี!D202+ลพบุรี!D219+ลพบุรี!D236</f>
        <v>5082</v>
      </c>
      <c r="E12" s="6">
        <f>+ลพบุรี!E12+ลพบุรี!E29+ลพบุรี!E46+ลพบุรี!E64+ลพบุรี!E82+ลพบุรี!E99+ลพบุรี!E116+ลพบุรี!E133+ลพบุรี!E151+ลพบุรี!E168+ลพบุรี!E185+ลพบุรี!E202+ลพบุรี!E219+ลพบุรี!E236</f>
        <v>0</v>
      </c>
      <c r="F12" s="6">
        <f>+ลพบุรี!F12+ลพบุรี!F29+ลพบุรี!F46+ลพบุรี!F64+ลพบุรี!F82+ลพบุรี!F99+ลพบุรี!F116+ลพบุรี!F133+ลพบุรี!F151+ลพบุรี!F168+ลพบุรี!F185+ลพบุรี!F202+ลพบุรี!F219+ลพบุรี!F236</f>
        <v>5962.7332000000006</v>
      </c>
      <c r="G12" s="6">
        <f>+ลพบุรี!G12+ลพบุรี!G29+ลพบุรี!G46+ลพบุรี!G64+ลพบุรี!G82+ลพบุรี!G99+ลพบุรี!G116+ลพบุรี!G133+ลพบุรี!G151+ลพบุรี!G168+ลพบุรี!G185+ลพบุรี!G202+ลพบุรี!G219+ลพบุรี!G236</f>
        <v>6316.4043000000001</v>
      </c>
      <c r="H12" s="6">
        <f>+ลพบุรี!H12+ลพบุรี!H29+ลพบุรี!H46+ลพบุรี!H64+ลพบุรี!H82+ลพบุรี!H99+ลพบุรี!H116+ลพบุรี!H133+ลพบุรี!H151+ลพบุรี!H168+ลพบุรี!H185+ลพบุรี!H202+ลพบุรี!H219+ลพบุรี!H236</f>
        <v>6308.7284000000009</v>
      </c>
      <c r="I12" s="6">
        <f>+ลพบุรี!I12+ลพบุรี!I29+ลพบุรี!I46+ลพบุรี!I64+ลพบุรี!I82+ลพบุรี!I99+ลพบุรี!I116+ลพบุรี!I133+ลพบุรี!I151+ลพบุรี!I168+ลพบุรี!I185+ลพบุรี!I202+ลพบุรี!I219+ลพบุรี!I236</f>
        <v>0</v>
      </c>
      <c r="J12" s="6">
        <f>+ลพบุรี!J12+ลพบุรี!J29+ลพบุรี!J46+ลพบุรี!J64+ลพบุรี!J82+ลพบุรี!J99+ลพบุรี!J116+ลพบุรี!J133+ลพบุรี!J151+ลพบุรี!J168+ลพบุรี!J185+ลพบุรี!J202+ลพบุรี!J219+ลพบุรี!J236</f>
        <v>5949.9677000000011</v>
      </c>
      <c r="K12" s="6">
        <f>+ลพบุรี!K12+ลพบุรี!K29+ลพบุรี!K46+ลพบุรี!K64+ลพบุรี!K82+ลพบุรี!K99+ลพบุรี!K116+ลพบุรี!K133+ลพบุรี!K151+ลพบุรี!K168+ลพบุรี!K185+ลพบุรี!K202+ลพบุรี!K219+ลพบุรี!K236</f>
        <v>6301.514000000001</v>
      </c>
      <c r="L12" s="6">
        <f>+ลพบุรี!L12+ลพบุรี!L29+ลพบุรี!L46+ลพบุรี!L64+ลพบุรี!L82+ลพบุรี!L99+ลพบุรี!L116+ลพบุรี!L133+ลพบุรี!L151+ลพบุรี!L168+ลพบุรี!L185+ลพบุรี!L202+ลพบุรี!L219+ลพบุรี!L236</f>
        <v>6285.9282999999996</v>
      </c>
      <c r="M12" s="6">
        <f>+ลพบุรี!M12+ลพบุรี!M29+ลพบุรี!M46+ลพบุรี!M64+ลพบุรี!M82+ลพบุรี!M99+ลพบุรี!M116+ลพบุรี!M133+ลพบุรี!M151+ลพบุรี!M168+ลพบุรี!M185+ลพบุรี!M202+ลพบุรี!M219+ลพบุรี!M236</f>
        <v>0</v>
      </c>
      <c r="N12" s="6">
        <f>+ลพบุรี!N12+ลพบุรี!N29+ลพบุรี!N46+ลพบุรี!N64+ลพบุรี!N82+ลพบุรี!N99+ลพบุรี!N116+ลพบุรี!N133+ลพบุรี!N151+ลพบุรี!N168+ลพบุรี!N185+ลพบุรี!N202+ลพบุรี!N219+ลพบุรี!N236</f>
        <v>13.28</v>
      </c>
      <c r="O12" s="6">
        <f>+ลพบุรี!O12+ลพบุรี!O29+ลพบุรี!O46+ลพบุรี!O64+ลพบุรี!O82+ลพบุรี!O99+ลพบุรี!O116+ลพบุรี!O133+ลพบุรี!O151+ลพบุรี!O168+ลพบุรี!O185+ลพบุรี!O202+ลพบุรี!O219+ลพบุรี!O236</f>
        <v>13.469999999999999</v>
      </c>
      <c r="P12" s="6">
        <f>+ลพบุรี!P12+ลพบุรี!P29+ลพบุรี!P46+ลพบุรี!P64+ลพบุรี!P82+ลพบุรี!P99+ลพบุรี!P116+ลพบุรี!P133+ลพบุรี!P151+ลพบุรี!P168+ลพบุรี!P185+ลพบุรี!P202+ลพบุรี!P219+ลพบุรี!P236</f>
        <v>14.009999999999998</v>
      </c>
      <c r="Q12" s="6">
        <f>+ลพบุรี!Q12+ลพบุรี!Q29+ลพบุรี!Q46+ลพบุรี!Q64+ลพบุรี!Q82+ลพบุรี!Q99+ลพบุรี!Q116+ลพบุรี!Q133+ลพบุรี!Q151+ลพบุรี!Q168+ลพบุรี!Q185+ลพบุรี!Q202+ลพบุรี!Q219+ลพบุรี!Q236</f>
        <v>0</v>
      </c>
    </row>
    <row r="13" spans="1:18" ht="23.25" thickBot="1" x14ac:dyDescent="0.4">
      <c r="A13" s="5" t="s">
        <v>15</v>
      </c>
      <c r="B13" s="6">
        <f>+ลพบุรี!B13+ลพบุรี!B30+ลพบุรี!B47+ลพบุรี!B65+ลพบุรี!B83+ลพบุรี!B100+ลพบุรี!B117+ลพบุรี!B134+ลพบุรี!B152+ลพบุรี!B169+ลพบุรี!B186+ลพบุรี!B203+ลพบุรี!B220+ลพบุรี!B237</f>
        <v>5276</v>
      </c>
      <c r="C13" s="6">
        <f>+ลพบุรี!C13+ลพบุรี!C30+ลพบุรี!C47+ลพบุรี!C65+ลพบุรี!C83+ลพบุรี!C100+ลพบุรี!C117+ลพบุรี!C134+ลพบุรี!C152+ลพบุรี!C169+ลพบุรี!C186+ลพบุรี!C203+ลพบุรี!C220+ลพบุรี!C237</f>
        <v>5456</v>
      </c>
      <c r="D13" s="6">
        <f>+ลพบุรี!D13+ลพบุรี!D30+ลพบุรี!D47+ลพบุรี!D65+ลพบุรี!D83+ลพบุรี!D100+ลพบุรี!D117+ลพบุรี!D134+ลพบุรี!D152+ลพบุรี!D169+ลพบุรี!D186+ลพบุรี!D203+ลพบุรี!D220+ลพบุรี!D237</f>
        <v>5234</v>
      </c>
      <c r="E13" s="6">
        <f>+ลพบุรี!E13+ลพบุรี!E30+ลพบุรี!E47+ลพบุรี!E65+ลพบุรี!E83+ลพบุรี!E100+ลพบุรี!E117+ลพบุรี!E134+ลพบุรี!E152+ลพบุรี!E169+ลพบุรี!E186+ลพบุรี!E203+ลพบุรี!E220+ลพบุรี!E237</f>
        <v>0</v>
      </c>
      <c r="F13" s="6">
        <f>+ลพบุรี!F13+ลพบุรี!F30+ลพบุรี!F47+ลพบุรี!F65+ลพบุรี!F83+ลพบุรี!F100+ลพบุรี!F117+ลพบุรี!F134+ลพบุรี!F152+ลพบุรี!F169+ลพบุรี!F186+ลพบุรี!F203+ลพบุรี!F220+ลพบุรี!F237</f>
        <v>6533.030099999999</v>
      </c>
      <c r="G13" s="6">
        <f>+ลพบุรี!G13+ลพบุรี!G30+ลพบุรี!G47+ลพบุรี!G65+ลพบุรี!G83+ลพบุรี!G100+ลพบุรี!G117+ลพบุรี!G134+ลพบุรี!G152+ลพบุรี!G169+ลพบุรี!G186+ลพบุรี!G203+ลพบุรี!G220+ลพบุรี!G237</f>
        <v>6491.4712</v>
      </c>
      <c r="H13" s="6">
        <f>+ลพบุรี!H13+ลพบุรี!H30+ลพบุรี!H47+ลพบุรี!H65+ลพบุรี!H83+ลพบุรี!H100+ลพบุรี!H117+ลพบุรี!H134+ลพบุรี!H152+ลพบุรี!H169+ลพบุรี!H186+ลพบุรี!H203+ลพบุรี!H220+ลพบุรี!H237</f>
        <v>7021.7809999999999</v>
      </c>
      <c r="I13" s="6">
        <f>+ลพบุรี!I13+ลพบุรี!I30+ลพบุรี!I47+ลพบุรี!I65+ลพบุรี!I83+ลพบุรี!I100+ลพบุรี!I117+ลพบุรี!I134+ลพบุรี!I152+ลพบุรี!I169+ลพบุรี!I186+ลพบุรี!I203+ลพบุรี!I220+ลพบุรี!I237</f>
        <v>0</v>
      </c>
      <c r="J13" s="6">
        <f>+ลพบุรี!J13+ลพบุรี!J30+ลพบุรี!J47+ลพบุรี!J65+ลพบุรี!J83+ลพบุรี!J100+ลพบุรี!J117+ลพบุรี!J134+ลพบุรี!J152+ลพบุรี!J169+ลพบุรี!J186+ลพบุรี!J203+ลพบุรี!J220+ลพบุรี!J237</f>
        <v>6523.3424999999997</v>
      </c>
      <c r="K13" s="6">
        <f>+ลพบุรี!K13+ลพบุรี!K30+ลพบุรี!K47+ลพบุรี!K65+ลพบุรี!K83+ลพบุรี!K100+ลพบุรี!K117+ลพบุรี!K134+ลพบุรี!K152+ลพบุรี!K169+ลพบุรี!K186+ลพบุรี!K203+ลพบุรี!K220+ลพบุรี!K237</f>
        <v>6482.7733000000007</v>
      </c>
      <c r="L13" s="6">
        <f>+ลพบุรี!L13+ลพบุรี!L30+ลพบุรี!L47+ลพบุรี!L65+ลพบุรี!L83+ลพบุรี!L100+ลพบุรี!L117+ลพบุรี!L134+ลพบุรี!L152+ลพบุรี!L169+ลพบุรี!L186+ลพบุรี!L203+ลพบุรี!L220+ลพบุรี!L237</f>
        <v>7008.1350999999995</v>
      </c>
      <c r="M13" s="6">
        <f>+ลพบุรี!M13+ลพบุรี!M30+ลพบุรี!M47+ลพบุรี!M65+ลพบุรี!M83+ลพบุรี!M100+ลพบุรี!M117+ลพบุรี!M134+ลพบุรี!M152+ลพบุรี!M169+ลพบุรี!M186+ลพบุรี!M203+ลพบุรี!M220+ลพบุรี!M237</f>
        <v>0</v>
      </c>
      <c r="N13" s="6">
        <f>+ลพบุรี!N13+ลพบุรี!N30+ลพบุรี!N47+ลพบุรี!N65+ลพบุรี!N83+ลพบุรี!N100+ลพบุรี!N117+ลพบุรี!N134+ลพบุรี!N152+ลพบุรี!N169+ลพบุรี!N186+ลพบุรี!N203+ลพบุรี!N220+ลพบุรี!N237</f>
        <v>13.09</v>
      </c>
      <c r="O13" s="6">
        <f>+ลพบุรี!O13+ลพบุรี!O30+ลพบุรี!O47+ลพบุรี!O65+ลพบุรี!O83+ลพบุรี!O100+ลพบุรี!O117+ลพบุรี!O134+ลพบุรี!O152+ลพบุรี!O169+ลพบุรี!O186+ลพบุรี!O203+ลพบุรี!O220+ลพบุรี!O237</f>
        <v>13.3</v>
      </c>
      <c r="P13" s="6">
        <f>+ลพบุรี!P13+ลพบุรี!P30+ลพบุรี!P47+ลพบุรี!P65+ลพบุรี!P83+ลพบุรี!P100+ลพบุรี!P117+ลพบุรี!P134+ลพบุรี!P152+ลพบุรี!P169+ลพบุรี!P186+ลพบุรี!P203+ลพบุรี!P220+ลพบุรี!P237</f>
        <v>14.83</v>
      </c>
      <c r="Q13" s="6">
        <f>+ลพบุรี!Q13+ลพบุรี!Q30+ลพบุรี!Q47+ลพบุรี!Q65+ลพบุรี!Q83+ลพบุรี!Q100+ลพบุรี!Q117+ลพบุรี!Q134+ลพบุรี!Q152+ลพบุรี!Q169+ลพบุรี!Q186+ลพบุรี!Q203+ลพบุรี!Q220+ลพบุรี!Q237</f>
        <v>0</v>
      </c>
    </row>
    <row r="14" spans="1:18" ht="23.25" thickBot="1" x14ac:dyDescent="0.4">
      <c r="A14" s="1" t="s">
        <v>16</v>
      </c>
      <c r="B14" s="6">
        <f>+ลพบุรี!B14+ลพบุรี!B31+ลพบุรี!B48+ลพบุรี!B66+ลพบุรี!B84+ลพบุรี!B101+ลพบุรี!B118+ลพบุรี!B135+ลพบุรี!B153+ลพบุรี!B170+ลพบุรี!B187+ลพบุรี!B204+ลพบุรี!B221+ลพบุรี!B238</f>
        <v>5502</v>
      </c>
      <c r="C14" s="6">
        <f>+ลพบุรี!C14+ลพบุรี!C31+ลพบุรี!C48+ลพบุรี!C66+ลพบุรี!C84+ลพบุรี!C101+ลพบุรี!C118+ลพบุรี!C135+ลพบุรี!C153+ลพบุรี!C170+ลพบุรี!C187+ลพบุรี!C204+ลพบุรี!C221+ลพบุรี!C238</f>
        <v>5841</v>
      </c>
      <c r="D14" s="6">
        <f>+ลพบุรี!D14+ลพบุรี!D31+ลพบุรี!D48+ลพบุรี!D66+ลพบุรี!D84+ลพบุรี!D101+ลพบุรี!D118+ลพบุรี!D135+ลพบุรี!D153+ลพบุรี!D170+ลพบุรี!D187+ลพบุรี!D204+ลพบุรี!D221+ลพบุรี!D238</f>
        <v>5629</v>
      </c>
      <c r="E14" s="6">
        <f>+ลพบุรี!E14+ลพบุรี!E31+ลพบุรี!E48+ลพบุรี!E66+ลพบุรี!E84+ลพบุรี!E101+ลพบุรี!E118+ลพบุรี!E135+ลพบุรี!E153+ลพบุรี!E170+ลพบุรี!E187+ลพบุรี!E204+ลพบุรี!E221+ลพบุรี!E238</f>
        <v>0</v>
      </c>
      <c r="F14" s="6">
        <f>+ลพบุรี!F14+ลพบุรี!F31+ลพบุรี!F48+ลพบุรี!F66+ลพบุรี!F84+ลพบุรี!F101+ลพบุรี!F118+ลพบุรี!F135+ลพบุรี!F153+ลพบุรี!F170+ลพบุรี!F187+ลพบุรี!F204+ลพบุรี!F221+ลพบุรี!F238</f>
        <v>6836.06</v>
      </c>
      <c r="G14" s="6">
        <f>+ลพบุรี!G14+ลพบุรี!G31+ลพบุรี!G48+ลพบุรี!G66+ลพบุรี!G84+ลพบุรี!G101+ลพบุรี!G118+ลพบุรี!G135+ลพบุรี!G153+ลพบุรี!G170+ลพบุรี!G187+ลพบุรี!G204+ลพบุรี!G221+ลพบุรี!G238</f>
        <v>6862.2744999999986</v>
      </c>
      <c r="H14" s="6">
        <f>+ลพบุรี!H14+ลพบุรี!H31+ลพบุรี!H48+ลพบุรี!H66+ลพบุรี!H84+ลพบุรี!H101+ลพบุรี!H118+ลพบุรี!H135+ลพบุรี!H153+ลพบุรี!H170+ลพบุรี!H187+ลพบุรี!H204+ลพบุรี!H221+ลพบุรี!H238</f>
        <v>6931.4606999999996</v>
      </c>
      <c r="I14" s="6">
        <f>+ลพบุรี!I14+ลพบุรี!I31+ลพบุรี!I48+ลพบุรี!I66+ลพบุรี!I84+ลพบุรี!I101+ลพบุรี!I118+ลพบุรี!I135+ลพบุรี!I153+ลพบุรี!I170+ลพบุรี!I187+ลพบุรี!I204+ลพบุรี!I221+ลพบุรี!I238</f>
        <v>0</v>
      </c>
      <c r="J14" s="6">
        <f>+ลพบุรี!J14+ลพบุรี!J31+ลพบุรี!J48+ลพบุรี!J66+ลพบุรี!J84+ลพบุรี!J101+ลพบุรี!J118+ลพบุรี!J135+ลพบุรี!J153+ลพบุรี!J170+ลพบุรี!J187+ลพบุรี!J204+ลพบุรี!J221+ลพบุรี!J238</f>
        <v>6822.3419000000004</v>
      </c>
      <c r="K14" s="6">
        <f>+ลพบุรี!K14+ลพบุรี!K31+ลพบุรี!K48+ลพบุรี!K66+ลพบุรี!K84+ลพบุรี!K101+ลพบุรี!K118+ลพบุรี!K135+ลพบุรี!K153+ลพบุรี!K170+ลพบุรี!K187+ลพบุรี!K204+ลพบุรี!K221+ลพบุรี!K238</f>
        <v>6852.0271000000002</v>
      </c>
      <c r="L14" s="6">
        <f>+ลพบุรี!L14+ลพบุรี!L31+ลพบุรี!L48+ลพบุรี!L66+ลพบุรี!L84+ลพบุรี!L101+ลพบุรี!L118+ลพบุรี!L135+ลพบุรี!L153+ลพบุรี!L170+ลพบุรี!L187+ลพบุรี!L204+ลพบุรี!L221+ลพบุรี!L238</f>
        <v>6916.7974999999997</v>
      </c>
      <c r="M14" s="6">
        <f>+ลพบุรี!M14+ลพบุรี!M31+ลพบุรี!M48+ลพบุรี!M66+ลพบุรี!M84+ลพบุรี!M101+ลพบุรี!M118+ลพบุรี!M135+ลพบุรี!M153+ลพบุรี!M170+ลพบุรี!M187+ลพบุรี!M204+ลพบุรี!M221+ลพบุรี!M238</f>
        <v>0</v>
      </c>
      <c r="N14" s="6">
        <f>+ลพบุรี!N14+ลพบุรี!N31+ลพบุรี!N48+ลพบุรี!N66+ลพบุรี!N84+ลพบุรี!N101+ลพบุรี!N118+ลพบุรี!N135+ลพบุรี!N153+ลพบุรี!N170+ลพบุรี!N187+ลพบุรี!N204+ลพบุรี!N221+ลพบุรี!N238</f>
        <v>12.809999999999999</v>
      </c>
      <c r="O14" s="6">
        <f>+ลพบุรี!O14+ลพบุรี!O31+ลพบุรี!O48+ลพบุรี!O66+ลพบุรี!O84+ลพบุรี!O101+ลพบุรี!O118+ลพบุรี!O135+ลพบุรี!O153+ลพบุรี!O170+ลพบุรี!O187+ลพบุรี!O204+ลพบุรี!O221+ลพบุรี!O238</f>
        <v>13.309999999999999</v>
      </c>
      <c r="P14" s="6">
        <f>+ลพบุรี!P14+ลพบุรี!P31+ลพบุรี!P48+ลพบุรี!P66+ลพบุรี!P84+ลพบุรี!P101+ลพบุรี!P118+ลพบุรี!P135+ลพบุรี!P153+ลพบุรี!P170+ลพบุรี!P187+ลพบุรี!P204+ลพบุรี!P221+ลพบุรี!P238</f>
        <v>13.65</v>
      </c>
      <c r="Q14" s="6">
        <f>+ลพบุรี!Q14+ลพบุรี!Q31+ลพบุรี!Q48+ลพบุรี!Q66+ลพบุรี!Q84+ลพบุรี!Q101+ลพบุรี!Q118+ลพบุรี!Q135+ลพบุรี!Q153+ลพบุรี!Q170+ลพบุรี!Q187+ลพบุรี!Q204+ลพบุรี!Q221+ลพบุรี!Q238</f>
        <v>0</v>
      </c>
    </row>
    <row r="15" spans="1:18" ht="23.25" thickBot="1" x14ac:dyDescent="0.4">
      <c r="A15" s="5" t="s">
        <v>17</v>
      </c>
      <c r="B15" s="6">
        <f>+ลพบุรี!B15+ลพบุรี!B32+ลพบุรี!B49+ลพบุรี!B67+ลพบุรี!B85+ลพบุรี!B102+ลพบุรี!B119+ลพบุรี!B136+ลพบุรี!B154+ลพบุรี!B171+ลพบุรี!B188+ลพบุรี!B205+ลพบุรี!B222+ลพบุรี!B239</f>
        <v>5365</v>
      </c>
      <c r="C15" s="6">
        <f>+ลพบุรี!C15+ลพบุรี!C32+ลพบุรี!C49+ลพบุรี!C67+ลพบุรี!C85+ลพบุรี!C102+ลพบุรี!C119+ลพบุรี!C136+ลพบุรี!C154+ลพบุรี!C171+ลพบุรี!C188+ลพบุรี!C205+ลพบุรี!C222+ลพบุรี!C239</f>
        <v>5880</v>
      </c>
      <c r="D15" s="6">
        <f>+ลพบุรี!D15+ลพบุรี!D32+ลพบุรี!D49+ลพบุรี!D67+ลพบุรี!D85+ลพบุรี!D102+ลพบุรี!D119+ลพบุรี!D136+ลพบุรี!D154+ลพบุรี!D171+ลพบุรี!D188+ลพบุรี!D205+ลพบุรี!D222+ลพบุรี!D239</f>
        <v>6086</v>
      </c>
      <c r="E15" s="6">
        <f>+ลพบุรี!E15+ลพบุรี!E32+ลพบุรี!E49+ลพบุรี!E67+ลพบุรี!E85+ลพบุรี!E102+ลพบุรี!E119+ลพบุรี!E136+ลพบุรี!E154+ลพบุรี!E171+ลพบุรี!E188+ลพบุรี!E205+ลพบุรี!E222+ลพบุรี!E239</f>
        <v>0</v>
      </c>
      <c r="F15" s="6">
        <f>+ลพบุรี!F15+ลพบุรี!F32+ลพบุรี!F49+ลพบุรี!F67+ลพบุรี!F85+ลพบุรี!F102+ลพบุรี!F119+ลพบุรี!F136+ลพบุรี!F154+ลพบุรี!F171+ลพบุรี!F188+ลพบุรี!F205+ลพบุรี!F222+ลพบุรี!F239</f>
        <v>6340.4818000000005</v>
      </c>
      <c r="G15" s="6">
        <f>+ลพบุรี!G15+ลพบุรี!G32+ลพบุรี!G49+ลพบุรี!G67+ลพบุรี!G85+ลพบุรี!G102+ลพบุรี!G119+ลพบุรี!G136+ลพบุรี!G154+ลพบุรี!G171+ลพบุรี!G188+ลพบุรี!G205+ลพบุรี!G222+ลพบุรี!G239</f>
        <v>6586.0308999999997</v>
      </c>
      <c r="H15" s="6">
        <f>+ลพบุรี!H15+ลพบุรี!H32+ลพบุรี!H49+ลพบุรี!H67+ลพบุรี!H85+ลพบุรี!H102+ลพบุรี!H119+ลพบุรี!H136+ลพบุรี!H154+ลพบุรี!H171+ลพบุรี!H188+ลพบุรี!H205+ลพบุรี!H222+ลพบุรี!H239</f>
        <v>7294.0847000000012</v>
      </c>
      <c r="I15" s="6">
        <f>+ลพบุรี!I15+ลพบุรี!I32+ลพบุรี!I49+ลพบุรี!I67+ลพบุรี!I85+ลพบุรี!I102+ลพบุรี!I119+ลพบุรี!I136+ลพบุรี!I154+ลพบุรี!I171+ลพบุรี!I188+ลพบุรี!I205+ลพบุรี!I222+ลพบุรี!I239</f>
        <v>0</v>
      </c>
      <c r="J15" s="6">
        <f>+ลพบุรี!J15+ลพบุรี!J32+ลพบุรี!J49+ลพบุรี!J67+ลพบุรี!J85+ลพบุรี!J102+ลพบุรี!J119+ลพบุรี!J136+ลพบุรี!J154+ลพบุรี!J171+ลพบุรี!J188+ลพบุรี!J205+ลพบุรี!J222+ลพบุรี!J239</f>
        <v>6328.4610999999995</v>
      </c>
      <c r="K15" s="6">
        <f>+ลพบุรี!K15+ลพบุรี!K32+ลพบุรี!K49+ลพบุรี!K67+ลพบุรี!K85+ลพบุรี!K102+ลพบุรี!K119+ลพบุรี!K136+ลพบุรี!K154+ลพบุรี!K171+ลพบุรี!K188+ลพบุรี!K205+ลพบุรี!K222+ลพบุรี!K239</f>
        <v>6576.8382000000011</v>
      </c>
      <c r="L15" s="6">
        <f>+ลพบุรี!L15+ลพบุรี!L32+ลพบุรี!L49+ลพบุรี!L67+ลพบุรี!L85+ลพบุรี!L102+ลพบุรี!L119+ลพบุรี!L136+ลพบุรี!L154+ลพบุรี!L171+ลพบุรี!L188+ลพบุรี!L205+ลพบุรี!L222+ลพบุรี!L239</f>
        <v>7275.8340999999991</v>
      </c>
      <c r="M15" s="6">
        <f>+ลพบุรี!M15+ลพบุรี!M32+ลพบุรี!M49+ลพบุรี!M67+ลพบุรี!M85+ลพบุรี!M102+ลพบุรี!M119+ลพบุรี!M136+ลพบุรี!M154+ลพบุรี!M171+ลพบุรี!M188+ลพบุรี!M205+ลพบุรี!M222+ลพบุรี!M239</f>
        <v>0</v>
      </c>
      <c r="N15" s="6">
        <f>+ลพบุรี!N15+ลพบุรี!N32+ลพบุรี!N49+ลพบุรี!N67+ลพบุรี!N85+ลพบุรี!N102+ลพบุรี!N119+ลพบุรี!N136+ลพบุรี!N154+ลพบุรี!N171+ลพบุรี!N188+ลพบุรี!N205+ลพบุรี!N222+ลพบุรี!N239</f>
        <v>12.68</v>
      </c>
      <c r="O15" s="6">
        <f>+ลพบุรี!O15+ลพบุรี!O32+ลพบุรี!O49+ลพบุรี!O67+ลพบุรี!O85+ลพบุรี!O102+ลพบุรี!O119+ลพบุรี!O136+ลพบุรี!O154+ลพบุรี!O171+ลพบุรี!O188+ลพบุรี!O205+ลพบุรี!O222+ลพบุรี!O239</f>
        <v>12.78</v>
      </c>
      <c r="P15" s="6">
        <f>+ลพบุรี!P15+ลพบุรี!P32+ลพบุรี!P49+ลพบุรี!P67+ลพบุรี!P85+ลพบุรี!P102+ลพบุรี!P119+ลพบุรี!P136+ลพบุรี!P154+ลพบุรี!P171+ลพบุรี!P188+ลพบุรี!P205+ลพบุรี!P222+ลพบุรี!P239</f>
        <v>13.709999999999999</v>
      </c>
      <c r="Q15" s="6">
        <f>+ลพบุรี!Q15+ลพบุรี!Q32+ลพบุรี!Q49+ลพบุรี!Q67+ลพบุรี!Q85+ลพบุรี!Q102+ลพบุรี!Q119+ลพบุรี!Q136+ลพบุรี!Q154+ลพบุรี!Q171+ลพบุรี!Q188+ลพบุรี!Q205+ลพบุรี!Q222+ลพบุรี!Q239</f>
        <v>0</v>
      </c>
    </row>
    <row r="16" spans="1:18" ht="23.25" thickBot="1" x14ac:dyDescent="0.4">
      <c r="A16" s="1" t="s">
        <v>18</v>
      </c>
      <c r="B16" s="6">
        <f>+ลพบุรี!B16+ลพบุรี!B33+ลพบุรี!B50+ลพบุรี!B68+ลพบุรี!B86+ลพบุรี!B103+ลพบุรี!B120+ลพบุรี!B137+ลพบุรี!B155+ลพบุรี!B172+ลพบุรี!B189+ลพบุรี!B206+ลพบุรี!B223+ลพบุรี!B240</f>
        <v>5458</v>
      </c>
      <c r="C16" s="6">
        <f>+ลพบุรี!C16+ลพบุรี!C33+ลพบุรี!C50+ลพบุรี!C68+ลพบุรี!C86+ลพบุรี!C103+ลพบุรี!C120+ลพบุรี!C137+ลพบุรี!C155+ลพบุรี!C172+ลพบุรี!C189+ลพบุรี!C206+ลพบุรี!C223+ลพบุรี!C240</f>
        <v>6127</v>
      </c>
      <c r="D16" s="6">
        <f>+ลพบุรี!D16+ลพบุรี!D33+ลพบุรี!D50+ลพบุรี!D68+ลพบุรี!D86+ลพบุรี!D103+ลพบุรี!D120+ลพบุรี!D137+ลพบุรี!D155+ลพบุรี!D172+ลพบุรี!D189+ลพบุรี!D206+ลพบุรี!D223+ลพบุรี!D240</f>
        <v>5966</v>
      </c>
      <c r="E16" s="6">
        <f>+ลพบุรี!E16+ลพบุรี!E33+ลพบุรี!E50+ลพบุรี!E68+ลพบุรี!E86+ลพบุรี!E103+ลพบุรี!E120+ลพบุรี!E137+ลพบุรี!E155+ลพบุรี!E172+ลพบุรี!E189+ลพบุรี!E206+ลพบุรี!E223+ลพบุรี!E240</f>
        <v>0</v>
      </c>
      <c r="F16" s="6">
        <f>+ลพบุรี!F16+ลพบุรี!F33+ลพบุรี!F50+ลพบุรี!F68+ลพบุรี!F86+ลพบุรี!F103+ลพบุรี!F120+ลพบุรี!F137+ลพบุรี!F155+ลพบุรี!F172+ลพบุรี!F189+ลพบุรี!F206+ลพบุรี!F223+ลพบุรี!F240</f>
        <v>6545.7714000000014</v>
      </c>
      <c r="G16" s="6">
        <f>+ลพบุรี!G16+ลพบุรี!G33+ลพบุรี!G50+ลพบุรี!G68+ลพบุรี!G86+ลพบุรี!G103+ลพบุรี!G120+ลพบุรี!G137+ลพบุรี!G155+ลพบุรี!G172+ลพบุรี!G189+ลพบุรี!G206+ลพบุรี!G223+ลพบุรี!G240</f>
        <v>7156.1933000000008</v>
      </c>
      <c r="H16" s="6">
        <f>+ลพบุรี!H16+ลพบุรี!H33+ลพบุรี!H50+ลพบุรี!H68+ลพบุรี!H86+ลพบุรี!H103+ลพบุรี!H120+ลพบุรี!H137+ลพบุรี!H155+ลพบุรี!H172+ลพบุรี!H189+ลพบุรี!H206+ลพบุรี!H223+ลพบุรี!H240</f>
        <v>7049.2395999999999</v>
      </c>
      <c r="I16" s="6">
        <f>+ลพบุรี!I16+ลพบุรี!I33+ลพบุรี!I50+ลพบุรี!I68+ลพบุรี!I86+ลพบุรี!I103+ลพบุรี!I120+ลพบุรี!I137+ลพบุรี!I155+ลพบุรี!I172+ลพบุรี!I189+ลพบุรี!I206+ลพบุรี!I223+ลพบุรี!I240</f>
        <v>0</v>
      </c>
      <c r="J16" s="6">
        <f>+ลพบุรี!J16+ลพบุรี!J33+ลพบุรี!J50+ลพบุรี!J68+ลพบุรี!J86+ลพบุรี!J103+ลพบุรี!J120+ลพบุรี!J137+ลพบุรี!J155+ลพบุรี!J172+ลพบุรี!J189+ลพบุรี!J206+ลพบุรี!J223+ลพบุรี!J240</f>
        <v>6532.3600999999999</v>
      </c>
      <c r="K16" s="6">
        <f>+ลพบุรี!K16+ลพบุรี!K33+ลพบุรี!K50+ลพบุรี!K68+ลพบุรี!K86+ลพบุรี!K103+ลพบุรี!K120+ลพบุรี!K137+ลพบุรี!K155+ลพบุรี!K172+ลพบุรี!K189+ลพบุรี!K206+ลพบุรี!K223+ลพบุรี!K240</f>
        <v>7143.8859000000011</v>
      </c>
      <c r="L16" s="6">
        <f>+ลพบุรี!L16+ลพบุรี!L33+ลพบุรี!L50+ลพบุรี!L68+ลพบุรี!L86+ลพบุรี!L103+ลพบุรี!L120+ลพบุรี!L137+ลพบุรี!L155+ลพบุรี!L172+ลพบุรี!L189+ลพบุรี!L206+ลพบุรี!L223+ลพบุรี!L240</f>
        <v>7032.5888999999997</v>
      </c>
      <c r="M16" s="6">
        <f>+ลพบุรี!M16+ลพบุรี!M33+ลพบุรี!M50+ลพบุรี!M68+ลพบุรี!M86+ลพบุรี!M103+ลพบุรี!M120+ลพบุรี!M137+ลพบุรี!M155+ลพบุรี!M172+ลพบุรี!M189+ลพบุรี!M206+ลพบุรี!M223+ลพบุรี!M240</f>
        <v>0</v>
      </c>
      <c r="N16" s="6">
        <f>+ลพบุรี!N16+ลพบุรี!N33+ลพบุรี!N50+ลพบุรี!N68+ลพบุรี!N86+ลพบุรี!N103+ลพบุรี!N120+ลพบุรี!N137+ลพบุรี!N155+ลพบุรี!N172+ลพบุรี!N189+ลพบุรี!N206+ลพบุรี!N223+ลพบุรี!N240</f>
        <v>12.63</v>
      </c>
      <c r="O16" s="6">
        <f>+ลพบุรี!O16+ลพบุรี!O33+ลพบุรี!O50+ลพบุรี!O68+ลพบุรี!O86+ลพบุรี!O103+ลพบุรี!O120+ลพบุรี!O137+ลพบุรี!O155+ลพบุรี!O172+ลพบุรี!O189+ลพบุรี!O206+ลพบุรี!O223+ลพบุรี!O240</f>
        <v>12.91</v>
      </c>
      <c r="P16" s="6">
        <f>+ลพบุรี!P16+ลพบุรี!P33+ลพบุรี!P50+ลพบุรี!P68+ลพบุรี!P86+ลพบุรี!P103+ลพบุรี!P120+ลพบุรี!P137+ลพบุรี!P155+ลพบุรี!P172+ลพบุรี!P189+ลพบุรี!P206+ลพบุรี!P223+ลพบุรี!P240</f>
        <v>13.79</v>
      </c>
      <c r="Q16" s="6">
        <f>+ลพบุรี!Q16+ลพบุรี!Q33+ลพบุรี!Q50+ลพบุรี!Q68+ลพบุรี!Q86+ลพบุรี!Q103+ลพบุรี!Q120+ลพบุรี!Q137+ลพบุรี!Q155+ลพบุรี!Q172+ลพบุรี!Q189+ลพบุรี!Q206+ลพบุรี!Q223+ลพบุรี!Q240</f>
        <v>0</v>
      </c>
    </row>
    <row r="17" spans="1:17" x14ac:dyDescent="0.35">
      <c r="A17" s="11" t="s">
        <v>20</v>
      </c>
      <c r="B17" s="6">
        <f>+ลพบุรี!B17+ลพบุรี!B34+ลพบุรี!B51+ลพบุรี!B69+ลพบุรี!B87+ลพบุรี!B104+ลพบุรี!B121+ลพบุรี!B138+ลพบุรี!B156+ลพบุรี!B173+ลพบุรี!B190+ลพบุรี!B207+ลพบุรี!B224+ลพบุรี!B241</f>
        <v>62978</v>
      </c>
      <c r="C17" s="6">
        <f>+ลพบุรี!C17+ลพบุรี!C34+ลพบุรี!C51+ลพบุรี!C69+ลพบุรี!C87+ลพบุรี!C104+ลพบุรี!C121+ลพบุรี!C138+ลพบุรี!C156+ลพบุรี!C173+ลพบุรี!C190+ลพบุรี!C207+ลพบุรี!C224+ลพบุรี!C241</f>
        <v>65344</v>
      </c>
      <c r="D17" s="6">
        <f>+ลพบุรี!D17+ลพบุรี!D34+ลพบุรี!D51+ลพบุรี!D69+ลพบุรี!D87+ลพบุรี!D104+ลพบุรี!D121+ลพบุรี!D138+ลพบุรี!D156+ลพบุรี!D173+ลพบุรี!D190+ลพบุรี!D207+ลพบุรี!D224+ลพบุรี!D241</f>
        <v>68732</v>
      </c>
      <c r="E17" s="6">
        <f>+ลพบุรี!E17+ลพบุรี!E34+ลพบุรี!E51+ลพบุรี!E69+ลพบุรี!E87+ลพบุรี!E104+ลพบุรี!E121+ลพบุรี!E138+ลพบุรี!E156+ลพบุรี!E173+ลพบุรี!E190+ลพบุรี!E207+ลพบุรี!E224+ลพบุรี!E241</f>
        <v>17120</v>
      </c>
      <c r="F17" s="6">
        <f>+ลพบุรี!F17+ลพบุรี!F34+ลพบุรี!F51+ลพบุรี!F69+ลพบุรี!F87+ลพบุรี!F104+ลพบุรี!F121+ลพบุรี!F138+ลพบุรี!F156+ลพบุรี!F173+ลพบุรี!F190+ลพบุรี!F207+ลพบุรี!F224+ลพบุรี!F241</f>
        <v>77697.921199999982</v>
      </c>
      <c r="G17" s="6">
        <f>+ลพบุรี!G17+ลพบุรี!G34+ลพบุรี!G51+ลพบุรี!G69+ลพบุรี!G87+ลพบุรี!G104+ลพบุรี!G121+ลพบุรี!G138+ลพบุรี!G156+ลพบุรี!G173+ลพบุรี!G190+ลพบุรี!G207+ลพบุรี!G224+ลพบุรี!G241</f>
        <v>79474.127999999997</v>
      </c>
      <c r="H17" s="6">
        <f>+ลพบุรี!H17+ลพบุรี!H34+ลพบุรี!H51+ลพบุรี!H69+ลพบุรี!H87+ลพบุรี!H104+ลพบุรี!H121+ลพบุรี!H138+ลพบุรี!H156+ลพบุรี!H173+ลพบุรี!H190+ลพบุรี!H207+ลพบุรี!H224+ลพบุรี!H241</f>
        <v>83770.822</v>
      </c>
      <c r="I17" s="6">
        <f>+ลพบุรี!I17+ลพบุรี!I34+ลพบุรี!I51+ลพบุรี!I69+ลพบุรี!I87+ลพบุรี!I104+ลพบุรี!I121+ลพบุรี!I138+ลพบุรี!I156+ลพบุรี!I173+ลพบุรี!I190+ลพบุรี!I207+ลพบุรี!I224+ลพบุรี!I241</f>
        <v>20331.055899999999</v>
      </c>
      <c r="J17" s="6">
        <f>+ลพบุรี!J17+ลพบุรี!J34+ลพบุรี!J51+ลพบุรี!J69+ลพบุรี!J87+ลพบุรี!J104+ลพบุรี!J121+ลพบุรี!J138+ลพบุรี!J156+ลพบุรี!J173+ลพบุรี!J190+ลพบุรี!J207+ลพบุรี!J224+ลพบุรี!J241</f>
        <v>77535.000899999985</v>
      </c>
      <c r="K17" s="6">
        <f>+ลพบุรี!K17+ลพบุรี!K34+ลพบุรี!K51+ลพบุรี!K69+ลพบุรี!K87+ลพบุรี!K104+ลพบุรี!K121+ลพบุรี!K138+ลพบุรี!K156+ลพบุรี!K173+ลพบุรี!K190+ลพบุรี!K207+ลพบุรี!K224+ลพบุรี!K241</f>
        <v>79327.21620000001</v>
      </c>
      <c r="L17" s="6">
        <f>+ลพบุรี!L17+ลพบุรี!L34+ลพบุรี!L51+ลพบุรี!L69+ลพบุรี!L87+ลพบุรี!L104+ลพบุรี!L121+ลพบุรี!L138+ลพบุรี!L156+ลพบุรี!L173+ลพบุรี!L190+ลพบุรี!L207+ลพบุรี!L224+ลพบุรี!L241</f>
        <v>83577.397399999987</v>
      </c>
      <c r="M17" s="6">
        <f>+ลพบุรี!M17+ลพบุรี!M34+ลพบุรี!M51+ลพบุรี!M69+ลพบุรี!M87+ลพบุรี!M104+ลพบุรี!M121+ลพบุรี!M138+ลพบุรี!M156+ลพบุรี!M173+ลพบุรี!M190+ลพบุรี!M207+ลพบุรี!M224+ลพบุรี!M241</f>
        <v>20288.835200000001</v>
      </c>
      <c r="N17" s="6">
        <f>+ลพบุรี!N17+ลพบุรี!N34+ลพบุรี!N51+ลพบุรี!N69+ลพบุรี!N87+ลพบุรี!N104+ลพบุรี!N121+ลพบุรี!N138+ลพบุรี!N156+ลพบุรี!N173+ลพบุรี!N190+ลพบุรี!N207+ลพบุรี!N224+ลพบุรี!N241</f>
        <v>13.360000000000001</v>
      </c>
      <c r="O17" s="6">
        <f>+ลพบุรี!O17+ลพบุรี!O34+ลพบุรี!O51+ลพบุรี!O69+ลพบุรี!O87+ลพบุรี!O104+ลพบุรี!O121+ลพบุรี!O138+ลพบุรี!O156+ลพบุรี!O173+ลพบุรี!O190+ลพบุรี!O207+ลพบุรี!O224+ลพบุรี!O241</f>
        <v>13.490000000000002</v>
      </c>
      <c r="P17" s="6">
        <f>+ลพบุรี!P17+ลพบุรี!P34+ลพบุรี!P51+ลพบุรี!P69+ลพบุรี!P87+ลพบุรี!P104+ลพบุรี!P121+ลพบุรี!P138+ลพบุรี!P156+ลพบุรี!P173+ลพบุรี!P190+ลพบุรี!P207+ลพบุรี!P224+ลพบุรี!P241</f>
        <v>14.309999999999997</v>
      </c>
      <c r="Q17" s="6">
        <f>+ลพบุรี!Q17+ลพบุรี!Q34+ลพบุรี!Q51+ลพบุรี!Q69+ลพบุรี!Q87+ลพบุรี!Q104+ลพบุรี!Q121+ลพบุรี!Q138+ลพบุรี!Q156+ลพบุรี!Q173+ลพบุรี!Q190+ลพบุรี!Q207+ลพบุรี!Q224+ลพบุรี!Q241</f>
        <v>13.96</v>
      </c>
    </row>
  </sheetData>
  <mergeCells count="7">
    <mergeCell ref="A1:O1"/>
    <mergeCell ref="A2:O2"/>
    <mergeCell ref="A3:A4"/>
    <mergeCell ref="C3:D3"/>
    <mergeCell ref="F3:G3"/>
    <mergeCell ref="J3:M3"/>
    <mergeCell ref="N3:Q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4" sqref="G24"/>
    </sheetView>
  </sheetViews>
  <sheetFormatPr defaultRowHeight="11.25" x14ac:dyDescent="0.15"/>
  <cols>
    <col min="1" max="1" width="18.625" style="131" customWidth="1"/>
    <col min="2" max="5" width="10.375" style="131" bestFit="1" customWidth="1"/>
    <col min="6" max="13" width="17" style="131" bestFit="1" customWidth="1"/>
    <col min="14" max="17" width="9.125" style="131" bestFit="1" customWidth="1"/>
    <col min="18" max="18" width="9" style="131"/>
    <col min="19" max="19" width="9.125" style="131" bestFit="1" customWidth="1"/>
    <col min="20" max="16384" width="9" style="131"/>
  </cols>
  <sheetData>
    <row r="1" spans="1:19" ht="22.5" customHeight="1" x14ac:dyDescent="0.1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18"/>
      <c r="Q1" s="118"/>
      <c r="R1" s="14"/>
    </row>
    <row r="2" spans="1:19" ht="22.5" customHeight="1" x14ac:dyDescent="0.15">
      <c r="A2" s="178" t="s">
        <v>392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18"/>
      <c r="Q2" s="118"/>
      <c r="R2" s="131" t="s">
        <v>73</v>
      </c>
    </row>
    <row r="3" spans="1:19" ht="23.25" customHeight="1" thickBot="1" x14ac:dyDescent="0.2">
      <c r="A3" s="179" t="s">
        <v>35</v>
      </c>
      <c r="B3" s="181" t="s">
        <v>3</v>
      </c>
      <c r="C3" s="181"/>
      <c r="D3" s="181"/>
      <c r="E3" s="181"/>
      <c r="F3" s="191" t="s">
        <v>4</v>
      </c>
      <c r="G3" s="191"/>
      <c r="H3" s="191"/>
      <c r="I3" s="191"/>
      <c r="J3" s="189" t="s">
        <v>5</v>
      </c>
      <c r="K3" s="189"/>
      <c r="L3" s="189"/>
      <c r="M3" s="189"/>
      <c r="N3" s="190" t="s">
        <v>6</v>
      </c>
      <c r="O3" s="190"/>
      <c r="P3" s="190"/>
      <c r="Q3" s="190"/>
    </row>
    <row r="4" spans="1:19" ht="12.75" thickTop="1" thickBot="1" x14ac:dyDescent="0.2">
      <c r="A4" s="180"/>
      <c r="B4" s="117">
        <v>2557</v>
      </c>
      <c r="C4" s="9">
        <v>2558</v>
      </c>
      <c r="D4" s="9">
        <v>2559</v>
      </c>
      <c r="E4" s="9">
        <v>2560</v>
      </c>
      <c r="F4" s="132">
        <v>2557</v>
      </c>
      <c r="G4" s="132">
        <v>2558</v>
      </c>
      <c r="H4" s="132">
        <v>2559</v>
      </c>
      <c r="I4" s="132">
        <v>2560</v>
      </c>
      <c r="J4" s="133">
        <v>2557</v>
      </c>
      <c r="K4" s="133">
        <v>2558</v>
      </c>
      <c r="L4" s="133">
        <v>2559</v>
      </c>
      <c r="M4" s="133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9" ht="12.75" thickTop="1" thickBot="1" x14ac:dyDescent="0.2">
      <c r="A5" s="131" t="s">
        <v>210</v>
      </c>
      <c r="B5" s="112">
        <v>18047</v>
      </c>
      <c r="C5" s="112">
        <v>19098</v>
      </c>
      <c r="D5" s="112">
        <v>20269</v>
      </c>
      <c r="E5" s="112">
        <v>3576</v>
      </c>
      <c r="F5" s="130">
        <v>27945.013599999998</v>
      </c>
      <c r="G5" s="130">
        <v>29334.076400000002</v>
      </c>
      <c r="H5" s="130">
        <v>31828.894899999999</v>
      </c>
      <c r="I5" s="130">
        <v>5688.0334999999995</v>
      </c>
      <c r="J5" s="130">
        <v>27915.173999999999</v>
      </c>
      <c r="K5" s="130">
        <v>29321.9601</v>
      </c>
      <c r="L5" s="130">
        <v>31791.488700000002</v>
      </c>
      <c r="M5" s="130">
        <v>5683.8554999999997</v>
      </c>
      <c r="N5" s="114">
        <v>1.55</v>
      </c>
      <c r="O5" s="114">
        <v>1.54</v>
      </c>
      <c r="P5" s="114">
        <v>1.57</v>
      </c>
      <c r="Q5" s="114">
        <v>1.59</v>
      </c>
      <c r="S5" s="131">
        <v>8000</v>
      </c>
    </row>
    <row r="6" spans="1:19" ht="12" thickBot="1" x14ac:dyDescent="0.2">
      <c r="A6" s="131" t="s">
        <v>365</v>
      </c>
      <c r="B6" s="112">
        <v>9763</v>
      </c>
      <c r="C6" s="112">
        <v>9541</v>
      </c>
      <c r="D6" s="112">
        <v>9329</v>
      </c>
      <c r="E6" s="112">
        <v>1554</v>
      </c>
      <c r="F6" s="130">
        <v>12339.098</v>
      </c>
      <c r="G6" s="130">
        <v>12035.8961</v>
      </c>
      <c r="H6" s="130">
        <v>12154.391</v>
      </c>
      <c r="I6" s="130">
        <v>1969.4597000000001</v>
      </c>
      <c r="J6" s="130">
        <v>12316.9293</v>
      </c>
      <c r="K6" s="130">
        <v>12020.772499999999</v>
      </c>
      <c r="L6" s="130">
        <v>12125.586600000001</v>
      </c>
      <c r="M6" s="130">
        <v>1966.2757999999999</v>
      </c>
      <c r="N6" s="114">
        <v>1.26</v>
      </c>
      <c r="O6" s="114">
        <v>1.26</v>
      </c>
      <c r="P6" s="114">
        <v>1.3</v>
      </c>
      <c r="Q6" s="114">
        <v>1.27</v>
      </c>
    </row>
    <row r="7" spans="1:19" ht="12" thickBot="1" x14ac:dyDescent="0.2">
      <c r="A7" s="131" t="s">
        <v>214</v>
      </c>
      <c r="B7" s="112">
        <v>2547</v>
      </c>
      <c r="C7" s="112">
        <v>2837</v>
      </c>
      <c r="D7" s="112">
        <v>3946</v>
      </c>
      <c r="E7" s="114">
        <v>840</v>
      </c>
      <c r="F7" s="130">
        <v>1801.8571999999999</v>
      </c>
      <c r="G7" s="130">
        <v>1997.8177000000001</v>
      </c>
      <c r="H7" s="130">
        <v>2627.7363</v>
      </c>
      <c r="I7" s="130">
        <v>619.85670000000005</v>
      </c>
      <c r="J7" s="130">
        <v>1794.5389</v>
      </c>
      <c r="K7" s="130">
        <v>1990.1161</v>
      </c>
      <c r="L7" s="130">
        <v>2612.6264999999999</v>
      </c>
      <c r="M7" s="130">
        <v>614.9556</v>
      </c>
      <c r="N7" s="114">
        <v>0.71</v>
      </c>
      <c r="O7" s="114">
        <v>0.7</v>
      </c>
      <c r="P7" s="114">
        <v>0.67</v>
      </c>
      <c r="Q7" s="114">
        <v>0.74</v>
      </c>
    </row>
    <row r="8" spans="1:19" ht="12" thickBot="1" x14ac:dyDescent="0.2">
      <c r="A8" s="131" t="s">
        <v>366</v>
      </c>
      <c r="B8" s="112">
        <v>5746</v>
      </c>
      <c r="C8" s="112">
        <v>5842</v>
      </c>
      <c r="D8" s="112">
        <v>6523</v>
      </c>
      <c r="E8" s="112">
        <v>1067</v>
      </c>
      <c r="F8" s="130">
        <v>4531.1396999999997</v>
      </c>
      <c r="G8" s="130">
        <v>4862.3388000000004</v>
      </c>
      <c r="H8" s="130">
        <v>6417.1232</v>
      </c>
      <c r="I8" s="130">
        <v>932.06539999999995</v>
      </c>
      <c r="J8" s="130">
        <v>4518.0931</v>
      </c>
      <c r="K8" s="130">
        <v>4847.4475000000002</v>
      </c>
      <c r="L8" s="130">
        <v>6402.7622000000001</v>
      </c>
      <c r="M8" s="130">
        <v>931.28980000000001</v>
      </c>
      <c r="N8" s="114">
        <v>0.79</v>
      </c>
      <c r="O8" s="114">
        <v>0.83</v>
      </c>
      <c r="P8" s="114">
        <v>0.98</v>
      </c>
      <c r="Q8" s="114">
        <v>0.87</v>
      </c>
    </row>
    <row r="9" spans="1:19" ht="12" thickBot="1" x14ac:dyDescent="0.2">
      <c r="A9" s="131" t="s">
        <v>218</v>
      </c>
      <c r="B9" s="112">
        <v>7369</v>
      </c>
      <c r="C9" s="112">
        <v>8652</v>
      </c>
      <c r="D9" s="112">
        <v>9100</v>
      </c>
      <c r="E9" s="112">
        <v>1598</v>
      </c>
      <c r="F9" s="130">
        <v>6055.9012000000002</v>
      </c>
      <c r="G9" s="130">
        <v>7482.8478999999998</v>
      </c>
      <c r="H9" s="130">
        <v>8002.9286000000002</v>
      </c>
      <c r="I9" s="130">
        <v>1320.2257</v>
      </c>
      <c r="J9" s="130">
        <v>6049.8743000000004</v>
      </c>
      <c r="K9" s="130">
        <v>7478.4790000000003</v>
      </c>
      <c r="L9" s="130">
        <v>7994.0289000000002</v>
      </c>
      <c r="M9" s="130">
        <v>1315.2276999999999</v>
      </c>
      <c r="N9" s="114">
        <v>0.82</v>
      </c>
      <c r="O9" s="114">
        <v>0.86</v>
      </c>
      <c r="P9" s="114">
        <v>0.88</v>
      </c>
      <c r="Q9" s="114">
        <v>0.83</v>
      </c>
    </row>
    <row r="10" spans="1:19" ht="12" thickBot="1" x14ac:dyDescent="0.2">
      <c r="A10" s="131" t="s">
        <v>220</v>
      </c>
      <c r="B10" s="112">
        <v>3142</v>
      </c>
      <c r="C10" s="112">
        <v>2759</v>
      </c>
      <c r="D10" s="112">
        <v>2660</v>
      </c>
      <c r="E10" s="114">
        <v>579</v>
      </c>
      <c r="F10" s="130">
        <v>1988.0998</v>
      </c>
      <c r="G10" s="130">
        <v>1911.201</v>
      </c>
      <c r="H10" s="130">
        <v>1753.2710999999999</v>
      </c>
      <c r="I10" s="130">
        <v>350.68990000000002</v>
      </c>
      <c r="J10" s="130">
        <v>1977.6303</v>
      </c>
      <c r="K10" s="130">
        <v>1895.6862000000001</v>
      </c>
      <c r="L10" s="130">
        <v>1743.7375999999999</v>
      </c>
      <c r="M10" s="130">
        <v>348.49810000000002</v>
      </c>
      <c r="N10" s="114">
        <v>0.63</v>
      </c>
      <c r="O10" s="114">
        <v>0.69</v>
      </c>
      <c r="P10" s="114">
        <v>0.66</v>
      </c>
      <c r="Q10" s="114">
        <v>0.61</v>
      </c>
    </row>
    <row r="11" spans="1:19" ht="12" thickBot="1" x14ac:dyDescent="0.2">
      <c r="A11" s="131" t="s">
        <v>222</v>
      </c>
      <c r="B11" s="112">
        <v>2213</v>
      </c>
      <c r="C11" s="112">
        <v>2572</v>
      </c>
      <c r="D11" s="112">
        <v>2958</v>
      </c>
      <c r="E11" s="114">
        <v>481</v>
      </c>
      <c r="F11" s="130">
        <v>1289.2445</v>
      </c>
      <c r="G11" s="130">
        <v>1536.3630000000001</v>
      </c>
      <c r="H11" s="130">
        <v>1895.2179000000001</v>
      </c>
      <c r="I11" s="130">
        <v>278.53629999999998</v>
      </c>
      <c r="J11" s="130">
        <v>1277.3532</v>
      </c>
      <c r="K11" s="130">
        <v>1522.4041</v>
      </c>
      <c r="L11" s="130">
        <v>1877.7996000000001</v>
      </c>
      <c r="M11" s="130">
        <v>275.35160000000002</v>
      </c>
      <c r="N11" s="114">
        <v>0.57999999999999996</v>
      </c>
      <c r="O11" s="114">
        <v>0.6</v>
      </c>
      <c r="P11" s="114">
        <v>0.64</v>
      </c>
      <c r="Q11" s="114">
        <v>0.57999999999999996</v>
      </c>
    </row>
    <row r="12" spans="1:19" ht="12" thickBot="1" x14ac:dyDescent="0.2">
      <c r="A12" s="131" t="s">
        <v>224</v>
      </c>
      <c r="B12" s="112">
        <v>1300</v>
      </c>
      <c r="C12" s="112">
        <v>1395</v>
      </c>
      <c r="D12" s="112">
        <v>1488</v>
      </c>
      <c r="E12" s="114">
        <v>244</v>
      </c>
      <c r="F12" s="130">
        <v>908.51210000000003</v>
      </c>
      <c r="G12" s="130">
        <v>979.35550000000001</v>
      </c>
      <c r="H12" s="130">
        <v>1006.9099</v>
      </c>
      <c r="I12" s="130">
        <v>199.67019999999999</v>
      </c>
      <c r="J12" s="130">
        <v>903.77930000000003</v>
      </c>
      <c r="K12" s="130">
        <v>972.08759999999995</v>
      </c>
      <c r="L12" s="130">
        <v>998.9366</v>
      </c>
      <c r="M12" s="130">
        <v>197.9486</v>
      </c>
      <c r="N12" s="114">
        <v>0.7</v>
      </c>
      <c r="O12" s="114">
        <v>0.7</v>
      </c>
      <c r="P12" s="114">
        <v>0.68</v>
      </c>
      <c r="Q12" s="114">
        <v>0.82</v>
      </c>
    </row>
    <row r="13" spans="1:19" ht="12" thickBot="1" x14ac:dyDescent="0.2">
      <c r="A13" s="131" t="s">
        <v>226</v>
      </c>
      <c r="B13" s="112">
        <v>1381</v>
      </c>
      <c r="C13" s="112">
        <v>1597</v>
      </c>
      <c r="D13" s="112">
        <v>1958</v>
      </c>
      <c r="E13" s="114">
        <v>486</v>
      </c>
      <c r="F13" s="130">
        <v>799.57219999999995</v>
      </c>
      <c r="G13" s="130">
        <v>976.77369999999996</v>
      </c>
      <c r="H13" s="130">
        <v>1335.3453</v>
      </c>
      <c r="I13" s="130">
        <v>348.71019999999999</v>
      </c>
      <c r="J13" s="130">
        <v>795.15480000000002</v>
      </c>
      <c r="K13" s="130">
        <v>971.64179999999999</v>
      </c>
      <c r="L13" s="130">
        <v>1325.5684000000001</v>
      </c>
      <c r="M13" s="130">
        <v>346.20620000000002</v>
      </c>
      <c r="N13" s="114">
        <v>0.57999999999999996</v>
      </c>
      <c r="O13" s="114">
        <v>0.61</v>
      </c>
      <c r="P13" s="114">
        <v>0.68</v>
      </c>
      <c r="Q13" s="114">
        <v>0.72</v>
      </c>
    </row>
    <row r="14" spans="1:19" ht="12" thickBot="1" x14ac:dyDescent="0.2">
      <c r="A14" s="131" t="s">
        <v>228</v>
      </c>
      <c r="B14" s="112">
        <v>2028</v>
      </c>
      <c r="C14" s="112">
        <v>2011</v>
      </c>
      <c r="D14" s="112">
        <v>2238</v>
      </c>
      <c r="E14" s="114">
        <v>334</v>
      </c>
      <c r="F14" s="130">
        <v>1159.8349000000001</v>
      </c>
      <c r="G14" s="130">
        <v>1663.6907000000001</v>
      </c>
      <c r="H14" s="130">
        <v>1706.1524999999999</v>
      </c>
      <c r="I14" s="130">
        <v>242.5333</v>
      </c>
      <c r="J14" s="130">
        <v>1155.0623000000001</v>
      </c>
      <c r="K14" s="130">
        <v>1650.2182</v>
      </c>
      <c r="L14" s="130">
        <v>1697.9571000000001</v>
      </c>
      <c r="M14" s="130">
        <v>241.31950000000001</v>
      </c>
      <c r="N14" s="114">
        <v>0.56999999999999995</v>
      </c>
      <c r="O14" s="114">
        <v>0.83</v>
      </c>
      <c r="P14" s="114">
        <v>0.76</v>
      </c>
      <c r="Q14" s="114">
        <v>0.73</v>
      </c>
    </row>
    <row r="15" spans="1:19" ht="12" thickBot="1" x14ac:dyDescent="0.2">
      <c r="A15" s="131" t="s">
        <v>367</v>
      </c>
      <c r="B15" s="112">
        <v>2296</v>
      </c>
      <c r="C15" s="112">
        <v>2295</v>
      </c>
      <c r="D15" s="112">
        <v>2256</v>
      </c>
      <c r="E15" s="114">
        <v>402</v>
      </c>
      <c r="F15" s="130">
        <v>1354.6911</v>
      </c>
      <c r="G15" s="130">
        <v>1325.4072000000001</v>
      </c>
      <c r="H15" s="130">
        <v>1527.5998999999999</v>
      </c>
      <c r="I15" s="130">
        <v>287.38659999999999</v>
      </c>
      <c r="J15" s="130">
        <v>1345.3516</v>
      </c>
      <c r="K15" s="130">
        <v>1316.1667</v>
      </c>
      <c r="L15" s="130">
        <v>1516.6328000000001</v>
      </c>
      <c r="M15" s="130">
        <v>285.9151</v>
      </c>
      <c r="N15" s="114">
        <v>0.59</v>
      </c>
      <c r="O15" s="114">
        <v>0.57999999999999996</v>
      </c>
      <c r="P15" s="114">
        <v>0.68</v>
      </c>
      <c r="Q15" s="114">
        <v>0.71</v>
      </c>
    </row>
    <row r="16" spans="1:19" ht="12" thickBot="1" x14ac:dyDescent="0.2">
      <c r="A16" s="131" t="s">
        <v>232</v>
      </c>
      <c r="B16" s="112">
        <v>2633</v>
      </c>
      <c r="C16" s="112">
        <v>2457</v>
      </c>
      <c r="D16" s="112">
        <v>2481</v>
      </c>
      <c r="E16" s="114">
        <v>388</v>
      </c>
      <c r="F16" s="130">
        <v>2496.6916000000001</v>
      </c>
      <c r="G16" s="130">
        <v>2558.6938</v>
      </c>
      <c r="H16" s="130">
        <v>2919.1631000000002</v>
      </c>
      <c r="I16" s="130">
        <v>487.97140000000002</v>
      </c>
      <c r="J16" s="130">
        <v>2497.3514</v>
      </c>
      <c r="K16" s="130">
        <v>2560.6839</v>
      </c>
      <c r="L16" s="130">
        <v>2921.5684999999999</v>
      </c>
      <c r="M16" s="130">
        <v>488.49790000000002</v>
      </c>
      <c r="N16" s="114">
        <v>0.95</v>
      </c>
      <c r="O16" s="114">
        <v>1.04</v>
      </c>
      <c r="P16" s="114">
        <v>1.18</v>
      </c>
      <c r="Q16" s="114">
        <v>1.26</v>
      </c>
    </row>
    <row r="17" spans="1:17" ht="12" thickBot="1" x14ac:dyDescent="0.2">
      <c r="A17" s="131" t="s">
        <v>235</v>
      </c>
      <c r="B17" s="112">
        <v>4508</v>
      </c>
      <c r="C17" s="112">
        <v>4283</v>
      </c>
      <c r="D17" s="112">
        <v>3509</v>
      </c>
      <c r="E17" s="114">
        <v>463</v>
      </c>
      <c r="F17" s="130">
        <v>15026.7446</v>
      </c>
      <c r="G17" s="130">
        <v>12808.3478</v>
      </c>
      <c r="H17" s="130">
        <v>10581.069</v>
      </c>
      <c r="I17" s="130">
        <v>1484.8409999999999</v>
      </c>
      <c r="J17" s="130">
        <v>14987.1877</v>
      </c>
      <c r="K17" s="130">
        <v>12778.2341</v>
      </c>
      <c r="L17" s="130">
        <v>10553.6672</v>
      </c>
      <c r="M17" s="130">
        <v>1482.364</v>
      </c>
      <c r="N17" s="114">
        <v>3.33</v>
      </c>
      <c r="O17" s="114">
        <v>2.99</v>
      </c>
      <c r="P17" s="114">
        <v>3.02</v>
      </c>
      <c r="Q17" s="114">
        <v>3.21</v>
      </c>
    </row>
    <row r="18" spans="1:17" ht="12" thickBot="1" x14ac:dyDescent="0.2">
      <c r="A18" s="131" t="s">
        <v>237</v>
      </c>
      <c r="B18" s="114">
        <v>5</v>
      </c>
      <c r="C18" s="114">
        <v>5</v>
      </c>
      <c r="D18" s="114">
        <v>1</v>
      </c>
      <c r="E18" s="114">
        <v>0</v>
      </c>
      <c r="F18" s="130">
        <v>1.5206999999999999</v>
      </c>
      <c r="G18" s="130">
        <v>1.3184</v>
      </c>
      <c r="H18" s="130">
        <v>0.6099</v>
      </c>
      <c r="I18" s="130">
        <v>0</v>
      </c>
      <c r="J18" s="130">
        <v>1.5206999999999999</v>
      </c>
      <c r="K18" s="130">
        <v>1.3184</v>
      </c>
      <c r="L18" s="130">
        <v>0.6099</v>
      </c>
      <c r="M18" s="130">
        <v>0</v>
      </c>
      <c r="N18" s="114">
        <v>0.3</v>
      </c>
      <c r="O18" s="114">
        <v>0.26</v>
      </c>
      <c r="P18" s="114">
        <v>0.61</v>
      </c>
      <c r="Q18" s="114">
        <v>0</v>
      </c>
    </row>
    <row r="19" spans="1:17" x14ac:dyDescent="0.15">
      <c r="A19" s="127" t="s">
        <v>20</v>
      </c>
      <c r="B19" s="134">
        <f>+SUM(B5:B18)</f>
        <v>62978</v>
      </c>
      <c r="C19" s="134">
        <f t="shared" ref="C19:M19" si="0">+SUM(C5:C18)</f>
        <v>65344</v>
      </c>
      <c r="D19" s="134">
        <f t="shared" si="0"/>
        <v>68716</v>
      </c>
      <c r="E19" s="134">
        <f t="shared" si="0"/>
        <v>12012</v>
      </c>
      <c r="F19" s="135">
        <f t="shared" si="0"/>
        <v>77697.921199999982</v>
      </c>
      <c r="G19" s="135">
        <f t="shared" si="0"/>
        <v>79474.127999999997</v>
      </c>
      <c r="H19" s="135">
        <f t="shared" si="0"/>
        <v>83756.412600000011</v>
      </c>
      <c r="I19" s="135">
        <f t="shared" si="0"/>
        <v>14209.979899999998</v>
      </c>
      <c r="J19" s="135">
        <f t="shared" si="0"/>
        <v>77535.000899999985</v>
      </c>
      <c r="K19" s="135">
        <f t="shared" si="0"/>
        <v>79327.21620000001</v>
      </c>
      <c r="L19" s="135">
        <f t="shared" si="0"/>
        <v>83562.970599999986</v>
      </c>
      <c r="M19" s="135">
        <f t="shared" si="0"/>
        <v>14177.705399999999</v>
      </c>
    </row>
  </sheetData>
  <mergeCells count="7">
    <mergeCell ref="A1:O1"/>
    <mergeCell ref="A2:O2"/>
    <mergeCell ref="A3:A4"/>
    <mergeCell ref="J3:M3"/>
    <mergeCell ref="N3:Q3"/>
    <mergeCell ref="B3:E3"/>
    <mergeCell ref="F3:I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opLeftCell="A88" zoomScale="80" zoomScaleNormal="80" workbookViewId="0">
      <selection activeCell="P92" sqref="P92:Q104"/>
    </sheetView>
  </sheetViews>
  <sheetFormatPr defaultRowHeight="22.5" x14ac:dyDescent="0.35"/>
  <cols>
    <col min="7" max="8" width="9.625" bestFit="1" customWidth="1"/>
    <col min="11" max="12" width="9.625" bestFit="1" customWidth="1"/>
    <col min="18" max="18" width="29.625" customWidth="1"/>
  </cols>
  <sheetData>
    <row r="1" spans="1:19" ht="22.5" customHeight="1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  <c r="R1" s="14"/>
    </row>
    <row r="2" spans="1:19" ht="22.5" customHeight="1" x14ac:dyDescent="0.35">
      <c r="A2" s="178" t="s">
        <v>364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  <c r="R2" t="s">
        <v>399</v>
      </c>
    </row>
    <row r="3" spans="1:19" ht="23.25" customHeight="1" thickBot="1" x14ac:dyDescent="0.4">
      <c r="A3" s="179" t="s">
        <v>2</v>
      </c>
      <c r="B3" s="82"/>
      <c r="C3" s="180" t="s">
        <v>3</v>
      </c>
      <c r="D3" s="180"/>
      <c r="E3" s="83"/>
      <c r="F3" s="180" t="s">
        <v>4</v>
      </c>
      <c r="G3" s="180"/>
      <c r="H3" s="83"/>
      <c r="I3" s="83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9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9" ht="24" thickTop="1" thickBot="1" x14ac:dyDescent="0.4">
      <c r="A5" s="5" t="s">
        <v>7</v>
      </c>
      <c r="B5" s="8">
        <v>805</v>
      </c>
      <c r="C5" s="8">
        <v>854</v>
      </c>
      <c r="D5" s="8">
        <v>856</v>
      </c>
      <c r="E5" s="8">
        <v>941</v>
      </c>
      <c r="F5" s="8">
        <v>837.45039999999995</v>
      </c>
      <c r="G5" s="8">
        <v>918.04899999999998</v>
      </c>
      <c r="H5" s="8">
        <v>982.62450000000001</v>
      </c>
      <c r="I5" s="7">
        <v>1091.3702000000001</v>
      </c>
      <c r="J5" s="8">
        <v>836.11569999999995</v>
      </c>
      <c r="K5" s="8">
        <v>917.48919999999998</v>
      </c>
      <c r="L5" s="8">
        <v>981.25509999999997</v>
      </c>
      <c r="M5" s="7">
        <v>1089.7040999999999</v>
      </c>
      <c r="N5" s="8">
        <v>1.04</v>
      </c>
      <c r="O5" s="8">
        <v>1.07</v>
      </c>
      <c r="P5" s="8">
        <v>1.1499999999999999</v>
      </c>
      <c r="Q5" s="8">
        <v>1.1599999999999999</v>
      </c>
      <c r="S5">
        <v>8000</v>
      </c>
    </row>
    <row r="6" spans="1:19" ht="23.25" thickBot="1" x14ac:dyDescent="0.4">
      <c r="A6" s="1" t="s">
        <v>8</v>
      </c>
      <c r="B6" s="4">
        <v>631</v>
      </c>
      <c r="C6" s="4">
        <v>808</v>
      </c>
      <c r="D6" s="4">
        <v>791</v>
      </c>
      <c r="E6" s="4">
        <v>848</v>
      </c>
      <c r="F6" s="4">
        <v>766.70309999999995</v>
      </c>
      <c r="G6" s="4">
        <v>960.24829999999997</v>
      </c>
      <c r="H6" s="3">
        <v>1005.6519</v>
      </c>
      <c r="I6" s="3">
        <v>1056.1329000000001</v>
      </c>
      <c r="J6" s="4">
        <v>765.39530000000002</v>
      </c>
      <c r="K6" s="4">
        <v>958.69740000000002</v>
      </c>
      <c r="L6" s="3">
        <v>1003.3019</v>
      </c>
      <c r="M6" s="3">
        <v>1052.442</v>
      </c>
      <c r="N6" s="4">
        <v>1.22</v>
      </c>
      <c r="O6" s="4">
        <v>1.19</v>
      </c>
      <c r="P6" s="4">
        <v>1.27</v>
      </c>
      <c r="Q6" s="4">
        <v>1.25</v>
      </c>
    </row>
    <row r="7" spans="1:19" ht="23.25" thickBot="1" x14ac:dyDescent="0.4">
      <c r="A7" s="5" t="s">
        <v>9</v>
      </c>
      <c r="B7" s="8">
        <v>692</v>
      </c>
      <c r="C7" s="8">
        <v>684</v>
      </c>
      <c r="D7" s="8">
        <v>809</v>
      </c>
      <c r="E7" s="8">
        <v>621</v>
      </c>
      <c r="F7" s="8">
        <v>843.625</v>
      </c>
      <c r="G7" s="8">
        <v>736.53729999999996</v>
      </c>
      <c r="H7" s="7">
        <v>1019.4553</v>
      </c>
      <c r="I7" s="8">
        <v>600.37649999999996</v>
      </c>
      <c r="J7" s="8">
        <v>842.18380000000002</v>
      </c>
      <c r="K7" s="8">
        <v>735.31420000000003</v>
      </c>
      <c r="L7" s="7">
        <v>1015.5415</v>
      </c>
      <c r="M7" s="8">
        <v>599.32690000000002</v>
      </c>
      <c r="N7" s="8">
        <v>1.22</v>
      </c>
      <c r="O7" s="8">
        <v>1.08</v>
      </c>
      <c r="P7" s="8">
        <v>1.26</v>
      </c>
      <c r="Q7" s="8">
        <v>0.97</v>
      </c>
    </row>
    <row r="8" spans="1:19" ht="23.25" thickBot="1" x14ac:dyDescent="0.4">
      <c r="A8" s="1" t="s">
        <v>10</v>
      </c>
      <c r="B8" s="4">
        <v>836</v>
      </c>
      <c r="C8" s="4">
        <v>728</v>
      </c>
      <c r="D8" s="4">
        <v>833</v>
      </c>
      <c r="E8" s="4">
        <v>0</v>
      </c>
      <c r="F8" s="4">
        <v>917.80970000000002</v>
      </c>
      <c r="G8" s="4">
        <v>945.02840000000003</v>
      </c>
      <c r="H8" s="4">
        <v>897.02459999999996</v>
      </c>
      <c r="I8" s="4">
        <v>0</v>
      </c>
      <c r="J8" s="4">
        <v>917.42430000000002</v>
      </c>
      <c r="K8" s="4">
        <v>943.27560000000005</v>
      </c>
      <c r="L8" s="4">
        <v>895.16250000000002</v>
      </c>
      <c r="M8" s="4">
        <v>0</v>
      </c>
      <c r="N8" s="4">
        <v>1.1000000000000001</v>
      </c>
      <c r="O8" s="4">
        <v>1.3</v>
      </c>
      <c r="P8" s="4">
        <v>1.08</v>
      </c>
      <c r="Q8" s="4">
        <v>0</v>
      </c>
    </row>
    <row r="9" spans="1:19" ht="23.25" thickBot="1" x14ac:dyDescent="0.4">
      <c r="A9" s="5" t="s">
        <v>11</v>
      </c>
      <c r="B9" s="8">
        <v>749</v>
      </c>
      <c r="C9" s="8">
        <v>702</v>
      </c>
      <c r="D9" s="8">
        <v>780</v>
      </c>
      <c r="E9" s="8">
        <v>0</v>
      </c>
      <c r="F9" s="8">
        <v>822.51400000000001</v>
      </c>
      <c r="G9" s="8">
        <v>843.05849999999998</v>
      </c>
      <c r="H9" s="8">
        <v>948.62080000000003</v>
      </c>
      <c r="I9" s="8">
        <v>0</v>
      </c>
      <c r="J9" s="8">
        <v>821.48159999999996</v>
      </c>
      <c r="K9" s="8">
        <v>843.67560000000003</v>
      </c>
      <c r="L9" s="8">
        <v>946.90970000000004</v>
      </c>
      <c r="M9" s="8">
        <v>0</v>
      </c>
      <c r="N9" s="8">
        <v>1.1000000000000001</v>
      </c>
      <c r="O9" s="8">
        <v>1.2</v>
      </c>
      <c r="P9" s="8">
        <v>1.22</v>
      </c>
      <c r="Q9" s="8">
        <v>0</v>
      </c>
    </row>
    <row r="10" spans="1:19" ht="23.25" thickBot="1" x14ac:dyDescent="0.4">
      <c r="A10" s="1" t="s">
        <v>12</v>
      </c>
      <c r="B10" s="4">
        <v>785</v>
      </c>
      <c r="C10" s="4">
        <v>731</v>
      </c>
      <c r="D10" s="4">
        <v>946</v>
      </c>
      <c r="E10" s="4">
        <v>0</v>
      </c>
      <c r="F10" s="4">
        <v>810.53110000000004</v>
      </c>
      <c r="G10" s="4">
        <v>794.19839999999999</v>
      </c>
      <c r="H10" s="4">
        <v>928.41759999999999</v>
      </c>
      <c r="I10" s="4">
        <v>0</v>
      </c>
      <c r="J10" s="4">
        <v>809.97680000000003</v>
      </c>
      <c r="K10" s="4">
        <v>792.95600000000002</v>
      </c>
      <c r="L10" s="4">
        <v>927.35990000000004</v>
      </c>
      <c r="M10" s="4">
        <v>0</v>
      </c>
      <c r="N10" s="4">
        <v>1.03</v>
      </c>
      <c r="O10" s="4">
        <v>1.0900000000000001</v>
      </c>
      <c r="P10" s="4">
        <v>0.98</v>
      </c>
      <c r="Q10" s="4">
        <v>0</v>
      </c>
    </row>
    <row r="11" spans="1:19" ht="23.25" thickBot="1" x14ac:dyDescent="0.4">
      <c r="A11" s="5" t="s">
        <v>13</v>
      </c>
      <c r="B11" s="8">
        <v>743</v>
      </c>
      <c r="C11" s="8">
        <v>644</v>
      </c>
      <c r="D11" s="8">
        <v>754</v>
      </c>
      <c r="E11" s="8">
        <v>0</v>
      </c>
      <c r="F11" s="8">
        <v>764.30029999999999</v>
      </c>
      <c r="G11" s="8">
        <v>756.46090000000004</v>
      </c>
      <c r="H11" s="8">
        <v>849.77480000000003</v>
      </c>
      <c r="I11" s="8">
        <v>0</v>
      </c>
      <c r="J11" s="8">
        <v>763.3836</v>
      </c>
      <c r="K11" s="8">
        <v>755.1327</v>
      </c>
      <c r="L11" s="8">
        <v>848.6413</v>
      </c>
      <c r="M11" s="8">
        <v>0</v>
      </c>
      <c r="N11" s="8">
        <v>1.03</v>
      </c>
      <c r="O11" s="8">
        <v>1.17</v>
      </c>
      <c r="P11" s="8">
        <v>1.1299999999999999</v>
      </c>
      <c r="Q11" s="8">
        <v>0</v>
      </c>
    </row>
    <row r="12" spans="1:19" ht="23.25" thickBot="1" x14ac:dyDescent="0.4">
      <c r="A12" s="1" t="s">
        <v>14</v>
      </c>
      <c r="B12" s="4">
        <v>712</v>
      </c>
      <c r="C12" s="4">
        <v>773</v>
      </c>
      <c r="D12" s="4">
        <v>700</v>
      </c>
      <c r="E12" s="4">
        <v>0</v>
      </c>
      <c r="F12" s="4">
        <v>776.61009999999999</v>
      </c>
      <c r="G12" s="4">
        <v>861.72709999999995</v>
      </c>
      <c r="H12" s="4">
        <v>858.04870000000005</v>
      </c>
      <c r="I12" s="4">
        <v>0</v>
      </c>
      <c r="J12" s="4">
        <v>776.05539999999996</v>
      </c>
      <c r="K12" s="4">
        <v>860.87530000000004</v>
      </c>
      <c r="L12" s="4">
        <v>855.60789999999997</v>
      </c>
      <c r="M12" s="4">
        <v>0</v>
      </c>
      <c r="N12" s="4">
        <v>1.0900000000000001</v>
      </c>
      <c r="O12" s="4">
        <v>1.1100000000000001</v>
      </c>
      <c r="P12" s="4">
        <v>1.23</v>
      </c>
      <c r="Q12" s="4">
        <v>0</v>
      </c>
    </row>
    <row r="13" spans="1:19" ht="23.25" thickBot="1" x14ac:dyDescent="0.4">
      <c r="A13" s="5" t="s">
        <v>15</v>
      </c>
      <c r="B13" s="8">
        <v>781</v>
      </c>
      <c r="C13" s="8">
        <v>739</v>
      </c>
      <c r="D13" s="8">
        <v>838</v>
      </c>
      <c r="E13" s="8">
        <v>0</v>
      </c>
      <c r="F13" s="8">
        <v>909.87879999999996</v>
      </c>
      <c r="G13" s="8">
        <v>858.92039999999997</v>
      </c>
      <c r="H13" s="8">
        <v>902.08280000000002</v>
      </c>
      <c r="I13" s="8">
        <v>0</v>
      </c>
      <c r="J13" s="8">
        <v>908.8329</v>
      </c>
      <c r="K13" s="8">
        <v>858.28160000000003</v>
      </c>
      <c r="L13" s="8">
        <v>900.33429999999998</v>
      </c>
      <c r="M13" s="8">
        <v>0</v>
      </c>
      <c r="N13" s="8">
        <v>1.17</v>
      </c>
      <c r="O13" s="8">
        <v>1.1599999999999999</v>
      </c>
      <c r="P13" s="8">
        <v>1.08</v>
      </c>
      <c r="Q13" s="8">
        <v>0</v>
      </c>
    </row>
    <row r="14" spans="1:19" ht="23.25" thickBot="1" x14ac:dyDescent="0.4">
      <c r="A14" s="1" t="s">
        <v>16</v>
      </c>
      <c r="B14" s="4">
        <v>789</v>
      </c>
      <c r="C14" s="4">
        <v>734</v>
      </c>
      <c r="D14" s="4">
        <v>892</v>
      </c>
      <c r="E14" s="4">
        <v>0</v>
      </c>
      <c r="F14" s="4">
        <v>860.96860000000004</v>
      </c>
      <c r="G14" s="4">
        <v>763.07719999999995</v>
      </c>
      <c r="H14" s="3">
        <v>1001.3259</v>
      </c>
      <c r="I14" s="4">
        <v>0</v>
      </c>
      <c r="J14" s="4">
        <v>859.26030000000003</v>
      </c>
      <c r="K14" s="4">
        <v>762.37800000000004</v>
      </c>
      <c r="L14" s="3">
        <v>1000.756</v>
      </c>
      <c r="M14" s="4">
        <v>0</v>
      </c>
      <c r="N14" s="4">
        <v>1.0900000000000001</v>
      </c>
      <c r="O14" s="4">
        <v>1.04</v>
      </c>
      <c r="P14" s="4">
        <v>1.1200000000000001</v>
      </c>
      <c r="Q14" s="4">
        <v>0</v>
      </c>
    </row>
    <row r="15" spans="1:19" ht="23.25" thickBot="1" x14ac:dyDescent="0.4">
      <c r="A15" s="5" t="s">
        <v>17</v>
      </c>
      <c r="B15" s="8">
        <v>763</v>
      </c>
      <c r="C15" s="8">
        <v>775</v>
      </c>
      <c r="D15" s="8">
        <v>945</v>
      </c>
      <c r="E15" s="8">
        <v>0</v>
      </c>
      <c r="F15" s="8">
        <v>793.94510000000002</v>
      </c>
      <c r="G15" s="8">
        <v>876.94960000000003</v>
      </c>
      <c r="H15" s="7">
        <v>1087.4969000000001</v>
      </c>
      <c r="I15" s="8">
        <v>0</v>
      </c>
      <c r="J15" s="8">
        <v>793.33770000000004</v>
      </c>
      <c r="K15" s="8">
        <v>875.36959999999999</v>
      </c>
      <c r="L15" s="7">
        <v>1083.9869000000001</v>
      </c>
      <c r="M15" s="8">
        <v>0</v>
      </c>
      <c r="N15" s="8">
        <v>1.04</v>
      </c>
      <c r="O15" s="8">
        <v>1.1299999999999999</v>
      </c>
      <c r="P15" s="8">
        <v>1.1499999999999999</v>
      </c>
      <c r="Q15" s="8">
        <v>0</v>
      </c>
    </row>
    <row r="16" spans="1:19" ht="23.25" thickBot="1" x14ac:dyDescent="0.4">
      <c r="A16" s="1" t="s">
        <v>18</v>
      </c>
      <c r="B16" s="4">
        <v>813</v>
      </c>
      <c r="C16" s="4">
        <v>854</v>
      </c>
      <c r="D16" s="4">
        <v>946</v>
      </c>
      <c r="E16" s="4">
        <v>0</v>
      </c>
      <c r="F16" s="4">
        <v>873.50879999999995</v>
      </c>
      <c r="G16" s="4">
        <v>880.505</v>
      </c>
      <c r="H16" s="3">
        <v>1047.1285</v>
      </c>
      <c r="I16" s="4">
        <v>0</v>
      </c>
      <c r="J16" s="4">
        <v>873.38239999999996</v>
      </c>
      <c r="K16" s="4">
        <v>879.24369999999999</v>
      </c>
      <c r="L16" s="3">
        <v>1044.1836000000001</v>
      </c>
      <c r="M16" s="4">
        <v>0</v>
      </c>
      <c r="N16" s="4">
        <v>1.07</v>
      </c>
      <c r="O16" s="4">
        <v>1.03</v>
      </c>
      <c r="P16" s="4">
        <v>1.1100000000000001</v>
      </c>
      <c r="Q16" s="4">
        <v>0</v>
      </c>
    </row>
    <row r="17" spans="1:17" x14ac:dyDescent="0.35">
      <c r="A17" s="11" t="s">
        <v>20</v>
      </c>
      <c r="B17" s="12">
        <v>9099</v>
      </c>
      <c r="C17" s="12">
        <v>9026</v>
      </c>
      <c r="D17" s="12">
        <v>10090</v>
      </c>
      <c r="E17" s="12">
        <v>2410</v>
      </c>
      <c r="F17" s="13">
        <v>9977.8449999999993</v>
      </c>
      <c r="G17" s="13">
        <v>10194.7601</v>
      </c>
      <c r="H17" s="13">
        <v>11527.6523</v>
      </c>
      <c r="I17" s="13">
        <v>2747.8796000000002</v>
      </c>
      <c r="J17" s="13">
        <v>9966.8297999999995</v>
      </c>
      <c r="K17" s="13">
        <v>10182.688899999999</v>
      </c>
      <c r="L17" s="13">
        <v>11503.0406</v>
      </c>
      <c r="M17" s="13">
        <v>2741.473</v>
      </c>
      <c r="N17" s="11">
        <v>1.1000000000000001</v>
      </c>
      <c r="O17" s="11">
        <v>1.1299999999999999</v>
      </c>
      <c r="P17" s="11">
        <v>1.1399999999999999</v>
      </c>
      <c r="Q17" s="11">
        <v>1.1399999999999999</v>
      </c>
    </row>
    <row r="18" spans="1:17" x14ac:dyDescent="0.35">
      <c r="A18" s="178" t="s">
        <v>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84"/>
      <c r="Q18" s="84"/>
    </row>
    <row r="19" spans="1:17" x14ac:dyDescent="0.35">
      <c r="A19" s="178" t="s">
        <v>368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84"/>
      <c r="Q19" s="84"/>
    </row>
    <row r="20" spans="1:17" ht="23.25" thickBot="1" x14ac:dyDescent="0.4">
      <c r="A20" s="179" t="s">
        <v>2</v>
      </c>
      <c r="B20" s="82"/>
      <c r="C20" s="180" t="s">
        <v>3</v>
      </c>
      <c r="D20" s="180"/>
      <c r="E20" s="83"/>
      <c r="F20" s="180" t="s">
        <v>4</v>
      </c>
      <c r="G20" s="180"/>
      <c r="H20" s="83"/>
      <c r="I20" s="83"/>
      <c r="J20" s="181" t="s">
        <v>5</v>
      </c>
      <c r="K20" s="181"/>
      <c r="L20" s="181"/>
      <c r="M20" s="181"/>
      <c r="N20" s="182" t="s">
        <v>6</v>
      </c>
      <c r="O20" s="182"/>
      <c r="P20" s="182"/>
      <c r="Q20" s="182"/>
    </row>
    <row r="21" spans="1:17" ht="24" thickTop="1" thickBot="1" x14ac:dyDescent="0.4">
      <c r="A21" s="180"/>
      <c r="B21" s="9">
        <v>2557</v>
      </c>
      <c r="C21" s="9">
        <v>2558</v>
      </c>
      <c r="D21" s="9">
        <v>2559</v>
      </c>
      <c r="E21" s="9">
        <v>2560</v>
      </c>
      <c r="F21" s="9">
        <v>2557</v>
      </c>
      <c r="G21" s="9">
        <v>2558</v>
      </c>
      <c r="H21" s="9">
        <v>2559</v>
      </c>
      <c r="I21" s="9">
        <v>2560</v>
      </c>
      <c r="J21" s="9">
        <v>2557</v>
      </c>
      <c r="K21" s="9">
        <v>2558</v>
      </c>
      <c r="L21" s="9">
        <v>2559</v>
      </c>
      <c r="M21" s="9">
        <v>2560</v>
      </c>
      <c r="N21" s="10">
        <v>2557</v>
      </c>
      <c r="O21" s="10">
        <v>2558</v>
      </c>
      <c r="P21" s="10">
        <v>2559</v>
      </c>
      <c r="Q21" s="10">
        <v>2560</v>
      </c>
    </row>
    <row r="22" spans="1:17" ht="24" thickTop="1" thickBot="1" x14ac:dyDescent="0.4">
      <c r="A22" s="5" t="s">
        <v>7</v>
      </c>
      <c r="B22" s="8">
        <v>483</v>
      </c>
      <c r="C22" s="8">
        <v>452</v>
      </c>
      <c r="D22" s="8">
        <v>429</v>
      </c>
      <c r="E22" s="8">
        <v>426</v>
      </c>
      <c r="F22" s="8">
        <v>702.55100000000004</v>
      </c>
      <c r="G22" s="8">
        <v>640.90819999999997</v>
      </c>
      <c r="H22" s="8">
        <v>620.06550000000004</v>
      </c>
      <c r="I22" s="8">
        <v>536.56849999999997</v>
      </c>
      <c r="J22" s="8">
        <v>701.4588</v>
      </c>
      <c r="K22" s="8">
        <v>639.70730000000003</v>
      </c>
      <c r="L22" s="8">
        <v>618.08600000000001</v>
      </c>
      <c r="M22" s="8">
        <v>535.47230000000002</v>
      </c>
      <c r="N22" s="8">
        <v>1.45</v>
      </c>
      <c r="O22" s="8">
        <v>1.42</v>
      </c>
      <c r="P22" s="8">
        <v>1.45</v>
      </c>
      <c r="Q22" s="8">
        <v>1.26</v>
      </c>
    </row>
    <row r="23" spans="1:17" ht="23.25" thickBot="1" x14ac:dyDescent="0.4">
      <c r="A23" s="1" t="s">
        <v>8</v>
      </c>
      <c r="B23" s="4">
        <v>460</v>
      </c>
      <c r="C23" s="4">
        <v>455</v>
      </c>
      <c r="D23" s="4">
        <v>416</v>
      </c>
      <c r="E23" s="4">
        <v>377</v>
      </c>
      <c r="F23" s="4">
        <v>680.18219999999997</v>
      </c>
      <c r="G23" s="4">
        <v>599.28250000000003</v>
      </c>
      <c r="H23" s="4">
        <v>571.57569999999998</v>
      </c>
      <c r="I23" s="4">
        <v>410.87369999999999</v>
      </c>
      <c r="J23" s="4">
        <v>678.58989999999994</v>
      </c>
      <c r="K23" s="4">
        <v>597.90239999999994</v>
      </c>
      <c r="L23" s="4">
        <v>569.44460000000004</v>
      </c>
      <c r="M23" s="4">
        <v>408.85579999999999</v>
      </c>
      <c r="N23" s="4">
        <v>1.48</v>
      </c>
      <c r="O23" s="4">
        <v>1.32</v>
      </c>
      <c r="P23" s="4">
        <v>1.37</v>
      </c>
      <c r="Q23" s="4">
        <v>1.0900000000000001</v>
      </c>
    </row>
    <row r="24" spans="1:17" ht="23.25" thickBot="1" x14ac:dyDescent="0.4">
      <c r="A24" s="5" t="s">
        <v>9</v>
      </c>
      <c r="B24" s="8">
        <v>436</v>
      </c>
      <c r="C24" s="8">
        <v>425</v>
      </c>
      <c r="D24" s="8">
        <v>428</v>
      </c>
      <c r="E24" s="8">
        <v>487</v>
      </c>
      <c r="F24" s="8">
        <v>668.44880000000001</v>
      </c>
      <c r="G24" s="8">
        <v>533.87090000000001</v>
      </c>
      <c r="H24" s="8">
        <v>573.72659999999996</v>
      </c>
      <c r="I24" s="8">
        <v>601.40279999999996</v>
      </c>
      <c r="J24" s="8">
        <v>666.88750000000005</v>
      </c>
      <c r="K24" s="8">
        <v>532.79169999999999</v>
      </c>
      <c r="L24" s="8">
        <v>572.56560000000002</v>
      </c>
      <c r="M24" s="8">
        <v>600.69090000000006</v>
      </c>
      <c r="N24" s="8">
        <v>1.53</v>
      </c>
      <c r="O24" s="8">
        <v>1.26</v>
      </c>
      <c r="P24" s="8">
        <v>1.34</v>
      </c>
      <c r="Q24" s="8">
        <v>1.23</v>
      </c>
    </row>
    <row r="25" spans="1:17" ht="23.25" thickBot="1" x14ac:dyDescent="0.4">
      <c r="A25" s="1" t="s">
        <v>10</v>
      </c>
      <c r="B25" s="4">
        <v>469</v>
      </c>
      <c r="C25" s="4">
        <v>448</v>
      </c>
      <c r="D25" s="4">
        <v>381</v>
      </c>
      <c r="E25" s="4">
        <v>0</v>
      </c>
      <c r="F25" s="4">
        <v>683.30920000000003</v>
      </c>
      <c r="G25" s="4">
        <v>627.22789999999998</v>
      </c>
      <c r="H25" s="4">
        <v>585.05949999999996</v>
      </c>
      <c r="I25" s="4">
        <v>0</v>
      </c>
      <c r="J25" s="4">
        <v>680.94349999999997</v>
      </c>
      <c r="K25" s="4">
        <v>625.22260000000006</v>
      </c>
      <c r="L25" s="4">
        <v>583.59879999999998</v>
      </c>
      <c r="M25" s="4">
        <v>0</v>
      </c>
      <c r="N25" s="4">
        <v>1.46</v>
      </c>
      <c r="O25" s="4">
        <v>1.4</v>
      </c>
      <c r="P25" s="4">
        <v>1.54</v>
      </c>
      <c r="Q25" s="4">
        <v>0</v>
      </c>
    </row>
    <row r="26" spans="1:17" ht="23.25" thickBot="1" x14ac:dyDescent="0.4">
      <c r="A26" s="5" t="s">
        <v>11</v>
      </c>
      <c r="B26" s="8">
        <v>465</v>
      </c>
      <c r="C26" s="8">
        <v>383</v>
      </c>
      <c r="D26" s="8">
        <v>423</v>
      </c>
      <c r="E26" s="8">
        <v>0</v>
      </c>
      <c r="F26" s="8">
        <v>636.07320000000004</v>
      </c>
      <c r="G26" s="8">
        <v>507.14460000000003</v>
      </c>
      <c r="H26" s="8">
        <v>511.31439999999998</v>
      </c>
      <c r="I26" s="8">
        <v>0</v>
      </c>
      <c r="J26" s="8">
        <v>633.94010000000003</v>
      </c>
      <c r="K26" s="8">
        <v>505.19490000000002</v>
      </c>
      <c r="L26" s="8">
        <v>509.35770000000002</v>
      </c>
      <c r="M26" s="8">
        <v>0</v>
      </c>
      <c r="N26" s="8">
        <v>1.37</v>
      </c>
      <c r="O26" s="8">
        <v>1.32</v>
      </c>
      <c r="P26" s="8">
        <v>1.21</v>
      </c>
      <c r="Q26" s="8">
        <v>0</v>
      </c>
    </row>
    <row r="27" spans="1:17" ht="23.25" thickBot="1" x14ac:dyDescent="0.4">
      <c r="A27" s="1" t="s">
        <v>12</v>
      </c>
      <c r="B27" s="4">
        <v>480</v>
      </c>
      <c r="C27" s="4">
        <v>425</v>
      </c>
      <c r="D27" s="4">
        <v>476</v>
      </c>
      <c r="E27" s="4">
        <v>0</v>
      </c>
      <c r="F27" s="4">
        <v>665.87519999999995</v>
      </c>
      <c r="G27" s="4">
        <v>481.23820000000001</v>
      </c>
      <c r="H27" s="4">
        <v>510.21879999999999</v>
      </c>
      <c r="I27" s="4">
        <v>0</v>
      </c>
      <c r="J27" s="4">
        <v>663.95230000000004</v>
      </c>
      <c r="K27" s="4">
        <v>479.4776</v>
      </c>
      <c r="L27" s="4">
        <v>509.7235</v>
      </c>
      <c r="M27" s="4">
        <v>0</v>
      </c>
      <c r="N27" s="4">
        <v>1.39</v>
      </c>
      <c r="O27" s="4">
        <v>1.1299999999999999</v>
      </c>
      <c r="P27" s="4">
        <v>1.07</v>
      </c>
      <c r="Q27" s="4">
        <v>0</v>
      </c>
    </row>
    <row r="28" spans="1:17" ht="23.25" thickBot="1" x14ac:dyDescent="0.4">
      <c r="A28" s="5" t="s">
        <v>13</v>
      </c>
      <c r="B28" s="8">
        <v>459</v>
      </c>
      <c r="C28" s="8">
        <v>425</v>
      </c>
      <c r="D28" s="8">
        <v>396</v>
      </c>
      <c r="E28" s="8">
        <v>0</v>
      </c>
      <c r="F28" s="8">
        <v>566.24630000000002</v>
      </c>
      <c r="G28" s="8">
        <v>569.13030000000003</v>
      </c>
      <c r="H28" s="8">
        <v>454.2088</v>
      </c>
      <c r="I28" s="8">
        <v>0</v>
      </c>
      <c r="J28" s="8">
        <v>565.33820000000003</v>
      </c>
      <c r="K28" s="8">
        <v>568.10820000000001</v>
      </c>
      <c r="L28" s="8">
        <v>452.05029999999999</v>
      </c>
      <c r="M28" s="8">
        <v>0</v>
      </c>
      <c r="N28" s="8">
        <v>1.23</v>
      </c>
      <c r="O28" s="8">
        <v>1.34</v>
      </c>
      <c r="P28" s="8">
        <v>1.1499999999999999</v>
      </c>
      <c r="Q28" s="8">
        <v>0</v>
      </c>
    </row>
    <row r="29" spans="1:17" ht="23.25" thickBot="1" x14ac:dyDescent="0.4">
      <c r="A29" s="1" t="s">
        <v>14</v>
      </c>
      <c r="B29" s="4">
        <v>459</v>
      </c>
      <c r="C29" s="4">
        <v>457</v>
      </c>
      <c r="D29" s="4">
        <v>456</v>
      </c>
      <c r="E29" s="4">
        <v>0</v>
      </c>
      <c r="F29" s="4">
        <v>601.57240000000002</v>
      </c>
      <c r="G29" s="4">
        <v>518.90980000000002</v>
      </c>
      <c r="H29" s="4">
        <v>564.39390000000003</v>
      </c>
      <c r="I29" s="4">
        <v>0</v>
      </c>
      <c r="J29" s="4">
        <v>601.81209999999999</v>
      </c>
      <c r="K29" s="4">
        <v>516.98670000000004</v>
      </c>
      <c r="L29" s="4">
        <v>561.54079999999999</v>
      </c>
      <c r="M29" s="4">
        <v>0</v>
      </c>
      <c r="N29" s="4">
        <v>1.31</v>
      </c>
      <c r="O29" s="4">
        <v>1.1399999999999999</v>
      </c>
      <c r="P29" s="4">
        <v>1.24</v>
      </c>
      <c r="Q29" s="4">
        <v>0</v>
      </c>
    </row>
    <row r="30" spans="1:17" ht="23.25" thickBot="1" x14ac:dyDescent="0.4">
      <c r="A30" s="5" t="s">
        <v>15</v>
      </c>
      <c r="B30" s="8">
        <v>502</v>
      </c>
      <c r="C30" s="8">
        <v>509</v>
      </c>
      <c r="D30" s="8">
        <v>416</v>
      </c>
      <c r="E30" s="8">
        <v>0</v>
      </c>
      <c r="F30" s="8">
        <v>547.39139999999998</v>
      </c>
      <c r="G30" s="8">
        <v>572.4239</v>
      </c>
      <c r="H30" s="8">
        <v>475.28190000000001</v>
      </c>
      <c r="I30" s="8">
        <v>0</v>
      </c>
      <c r="J30" s="8">
        <v>547.10509999999999</v>
      </c>
      <c r="K30" s="8">
        <v>570.16300000000001</v>
      </c>
      <c r="L30" s="8">
        <v>474.16950000000003</v>
      </c>
      <c r="M30" s="8">
        <v>0</v>
      </c>
      <c r="N30" s="8">
        <v>1.0900000000000001</v>
      </c>
      <c r="O30" s="8">
        <v>1.1200000000000001</v>
      </c>
      <c r="P30" s="8">
        <v>1.1399999999999999</v>
      </c>
      <c r="Q30" s="8">
        <v>0</v>
      </c>
    </row>
    <row r="31" spans="1:17" ht="23.25" thickBot="1" x14ac:dyDescent="0.4">
      <c r="A31" s="1" t="s">
        <v>16</v>
      </c>
      <c r="B31" s="4">
        <v>478</v>
      </c>
      <c r="C31" s="4">
        <v>474</v>
      </c>
      <c r="D31" s="4">
        <v>403</v>
      </c>
      <c r="E31" s="4">
        <v>0</v>
      </c>
      <c r="F31" s="4">
        <v>569.22080000000005</v>
      </c>
      <c r="G31" s="4">
        <v>588.17880000000002</v>
      </c>
      <c r="H31" s="4">
        <v>420.78120000000001</v>
      </c>
      <c r="I31" s="4">
        <v>0</v>
      </c>
      <c r="J31" s="4">
        <v>568.11590000000001</v>
      </c>
      <c r="K31" s="4">
        <v>586.94190000000003</v>
      </c>
      <c r="L31" s="4">
        <v>420.43169999999998</v>
      </c>
      <c r="M31" s="4">
        <v>0</v>
      </c>
      <c r="N31" s="4">
        <v>1.19</v>
      </c>
      <c r="O31" s="4">
        <v>1.24</v>
      </c>
      <c r="P31" s="4">
        <v>1.04</v>
      </c>
      <c r="Q31" s="4">
        <v>0</v>
      </c>
    </row>
    <row r="32" spans="1:17" ht="23.25" thickBot="1" x14ac:dyDescent="0.4">
      <c r="A32" s="5" t="s">
        <v>17</v>
      </c>
      <c r="B32" s="8">
        <v>421</v>
      </c>
      <c r="C32" s="8">
        <v>478</v>
      </c>
      <c r="D32" s="8">
        <v>392</v>
      </c>
      <c r="E32" s="8">
        <v>0</v>
      </c>
      <c r="F32" s="8">
        <v>521.76819999999998</v>
      </c>
      <c r="G32" s="8">
        <v>581.48820000000001</v>
      </c>
      <c r="H32" s="8">
        <v>413.17680000000001</v>
      </c>
      <c r="I32" s="8">
        <v>0</v>
      </c>
      <c r="J32" s="8">
        <v>522.43619999999999</v>
      </c>
      <c r="K32" s="8">
        <v>579.48059999999998</v>
      </c>
      <c r="L32" s="8">
        <v>412.06119999999999</v>
      </c>
      <c r="M32" s="8">
        <v>0</v>
      </c>
      <c r="N32" s="8">
        <v>1.24</v>
      </c>
      <c r="O32" s="8">
        <v>1.22</v>
      </c>
      <c r="P32" s="8">
        <v>1.05</v>
      </c>
      <c r="Q32" s="8">
        <v>0</v>
      </c>
    </row>
    <row r="33" spans="1:17" ht="23.25" thickBot="1" x14ac:dyDescent="0.4">
      <c r="A33" s="1" t="s">
        <v>18</v>
      </c>
      <c r="B33" s="4">
        <v>432</v>
      </c>
      <c r="C33" s="4">
        <v>436</v>
      </c>
      <c r="D33" s="4">
        <v>450</v>
      </c>
      <c r="E33" s="4">
        <v>0</v>
      </c>
      <c r="F33" s="4">
        <v>518.77239999999995</v>
      </c>
      <c r="G33" s="4">
        <v>595.37699999999995</v>
      </c>
      <c r="H33" s="4">
        <v>441.55959999999999</v>
      </c>
      <c r="I33" s="4">
        <v>0</v>
      </c>
      <c r="J33" s="4">
        <v>517.79989999999998</v>
      </c>
      <c r="K33" s="4">
        <v>593.38049999999998</v>
      </c>
      <c r="L33" s="4">
        <v>440.89350000000002</v>
      </c>
      <c r="M33" s="4">
        <v>0</v>
      </c>
      <c r="N33" s="4">
        <v>1.2</v>
      </c>
      <c r="O33" s="4">
        <v>1.37</v>
      </c>
      <c r="P33" s="4">
        <v>0.98</v>
      </c>
      <c r="Q33" s="4">
        <v>0</v>
      </c>
    </row>
    <row r="34" spans="1:17" x14ac:dyDescent="0.35">
      <c r="A34" s="11" t="s">
        <v>20</v>
      </c>
      <c r="B34" s="12">
        <v>5544</v>
      </c>
      <c r="C34" s="12">
        <v>5367</v>
      </c>
      <c r="D34" s="12">
        <v>5066</v>
      </c>
      <c r="E34" s="12">
        <v>1290</v>
      </c>
      <c r="F34" s="13">
        <v>7361.4111000000003</v>
      </c>
      <c r="G34" s="13">
        <v>6815.1803</v>
      </c>
      <c r="H34" s="13">
        <v>6141.3626999999997</v>
      </c>
      <c r="I34" s="13">
        <v>1548.845</v>
      </c>
      <c r="J34" s="13">
        <v>7348.3795</v>
      </c>
      <c r="K34" s="13">
        <v>6795.3573999999999</v>
      </c>
      <c r="L34" s="13">
        <v>6123.9232000000002</v>
      </c>
      <c r="M34" s="13">
        <v>1545.019</v>
      </c>
      <c r="N34" s="11">
        <v>1.33</v>
      </c>
      <c r="O34" s="11">
        <v>1.27</v>
      </c>
      <c r="P34" s="11">
        <v>1.21</v>
      </c>
      <c r="Q34" s="11">
        <v>1.2</v>
      </c>
    </row>
    <row r="35" spans="1:17" x14ac:dyDescent="0.35">
      <c r="A35" s="178" t="s">
        <v>0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84"/>
      <c r="Q35" s="84"/>
    </row>
    <row r="36" spans="1:17" x14ac:dyDescent="0.35">
      <c r="A36" s="178" t="s">
        <v>369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84"/>
      <c r="Q36" s="84"/>
    </row>
    <row r="37" spans="1:17" ht="23.25" thickBot="1" x14ac:dyDescent="0.4">
      <c r="A37" s="179" t="s">
        <v>2</v>
      </c>
      <c r="B37" s="82"/>
      <c r="C37" s="180" t="s">
        <v>3</v>
      </c>
      <c r="D37" s="180"/>
      <c r="E37" s="83"/>
      <c r="F37" s="180" t="s">
        <v>4</v>
      </c>
      <c r="G37" s="180"/>
      <c r="H37" s="83"/>
      <c r="I37" s="83"/>
      <c r="J37" s="181" t="s">
        <v>5</v>
      </c>
      <c r="K37" s="181"/>
      <c r="L37" s="181"/>
      <c r="M37" s="181"/>
      <c r="N37" s="182" t="s">
        <v>6</v>
      </c>
      <c r="O37" s="182"/>
      <c r="P37" s="182"/>
      <c r="Q37" s="182"/>
    </row>
    <row r="38" spans="1:17" ht="24" thickTop="1" thickBot="1" x14ac:dyDescent="0.4">
      <c r="A38" s="180"/>
      <c r="B38" s="9">
        <v>2557</v>
      </c>
      <c r="C38" s="9">
        <v>2558</v>
      </c>
      <c r="D38" s="9">
        <v>2559</v>
      </c>
      <c r="E38" s="9">
        <v>2560</v>
      </c>
      <c r="F38" s="9">
        <v>2557</v>
      </c>
      <c r="G38" s="9">
        <v>2558</v>
      </c>
      <c r="H38" s="9">
        <v>2559</v>
      </c>
      <c r="I38" s="9">
        <v>2560</v>
      </c>
      <c r="J38" s="9">
        <v>2557</v>
      </c>
      <c r="K38" s="9">
        <v>2558</v>
      </c>
      <c r="L38" s="9">
        <v>2559</v>
      </c>
      <c r="M38" s="9">
        <v>2560</v>
      </c>
      <c r="N38" s="10">
        <v>2557</v>
      </c>
      <c r="O38" s="10">
        <v>2558</v>
      </c>
      <c r="P38" s="10">
        <v>2559</v>
      </c>
      <c r="Q38" s="10">
        <v>2560</v>
      </c>
    </row>
    <row r="39" spans="1:17" ht="24" thickTop="1" thickBot="1" x14ac:dyDescent="0.4">
      <c r="A39" s="5" t="s">
        <v>7</v>
      </c>
      <c r="B39" s="8">
        <v>196</v>
      </c>
      <c r="C39" s="8">
        <v>202</v>
      </c>
      <c r="D39" s="8">
        <v>167</v>
      </c>
      <c r="E39" s="8">
        <v>185</v>
      </c>
      <c r="F39" s="8">
        <v>114.6126</v>
      </c>
      <c r="G39" s="8">
        <v>150.99959999999999</v>
      </c>
      <c r="H39" s="8">
        <v>96.654799999999994</v>
      </c>
      <c r="I39" s="8">
        <v>132.8904</v>
      </c>
      <c r="J39" s="8">
        <v>113.771</v>
      </c>
      <c r="K39" s="8">
        <v>150.2646</v>
      </c>
      <c r="L39" s="8">
        <v>96.560900000000004</v>
      </c>
      <c r="M39" s="8">
        <v>132.56399999999999</v>
      </c>
      <c r="N39" s="8">
        <v>0.57999999999999996</v>
      </c>
      <c r="O39" s="8">
        <v>0.75</v>
      </c>
      <c r="P39" s="8">
        <v>0.57999999999999996</v>
      </c>
      <c r="Q39" s="8">
        <v>0.72</v>
      </c>
    </row>
    <row r="40" spans="1:17" ht="23.25" thickBot="1" x14ac:dyDescent="0.4">
      <c r="A40" s="1" t="s">
        <v>8</v>
      </c>
      <c r="B40" s="4">
        <v>179</v>
      </c>
      <c r="C40" s="4">
        <v>216</v>
      </c>
      <c r="D40" s="4">
        <v>168</v>
      </c>
      <c r="E40" s="4">
        <v>180</v>
      </c>
      <c r="F40" s="4">
        <v>112.4186</v>
      </c>
      <c r="G40" s="4">
        <v>128.52000000000001</v>
      </c>
      <c r="H40" s="4">
        <v>107.3077</v>
      </c>
      <c r="I40" s="4">
        <v>99.739900000000006</v>
      </c>
      <c r="J40" s="4">
        <v>112.1075</v>
      </c>
      <c r="K40" s="4">
        <v>127.5314</v>
      </c>
      <c r="L40" s="4">
        <v>106.9894</v>
      </c>
      <c r="M40" s="4">
        <v>99.355699999999999</v>
      </c>
      <c r="N40" s="4">
        <v>0.63</v>
      </c>
      <c r="O40" s="4">
        <v>0.6</v>
      </c>
      <c r="P40" s="4">
        <v>0.64</v>
      </c>
      <c r="Q40" s="4">
        <v>0.55000000000000004</v>
      </c>
    </row>
    <row r="41" spans="1:17" ht="23.25" thickBot="1" x14ac:dyDescent="0.4">
      <c r="A41" s="5" t="s">
        <v>9</v>
      </c>
      <c r="B41" s="8">
        <v>169</v>
      </c>
      <c r="C41" s="8">
        <v>178</v>
      </c>
      <c r="D41" s="8">
        <v>177</v>
      </c>
      <c r="E41" s="8">
        <v>60</v>
      </c>
      <c r="F41" s="8">
        <v>128.08879999999999</v>
      </c>
      <c r="G41" s="8">
        <v>120.0646</v>
      </c>
      <c r="H41" s="8">
        <v>136.50550000000001</v>
      </c>
      <c r="I41" s="8">
        <v>26.7012</v>
      </c>
      <c r="J41" s="8">
        <v>127.407</v>
      </c>
      <c r="K41" s="8">
        <v>119.24509999999999</v>
      </c>
      <c r="L41" s="8">
        <v>135.68799999999999</v>
      </c>
      <c r="M41" s="8">
        <v>26.6722</v>
      </c>
      <c r="N41" s="8">
        <v>0.76</v>
      </c>
      <c r="O41" s="8">
        <v>0.67</v>
      </c>
      <c r="P41" s="8">
        <v>0.77</v>
      </c>
      <c r="Q41" s="8">
        <v>0.45</v>
      </c>
    </row>
    <row r="42" spans="1:17" ht="23.25" thickBot="1" x14ac:dyDescent="0.4">
      <c r="A42" s="1" t="s">
        <v>10</v>
      </c>
      <c r="B42" s="4">
        <v>158</v>
      </c>
      <c r="C42" s="4">
        <v>170</v>
      </c>
      <c r="D42" s="4">
        <v>179</v>
      </c>
      <c r="E42" s="4">
        <v>0</v>
      </c>
      <c r="F42" s="4">
        <v>90.713899999999995</v>
      </c>
      <c r="G42" s="4">
        <v>103.6397</v>
      </c>
      <c r="H42" s="4">
        <v>127.8368</v>
      </c>
      <c r="I42" s="4">
        <v>0</v>
      </c>
      <c r="J42" s="4">
        <v>91.001000000000005</v>
      </c>
      <c r="K42" s="4">
        <v>102.9808</v>
      </c>
      <c r="L42" s="4">
        <v>127.1982</v>
      </c>
      <c r="M42" s="4">
        <v>0</v>
      </c>
      <c r="N42" s="4">
        <v>0.56999999999999995</v>
      </c>
      <c r="O42" s="4">
        <v>0.61</v>
      </c>
      <c r="P42" s="4">
        <v>0.71</v>
      </c>
      <c r="Q42" s="4">
        <v>0</v>
      </c>
    </row>
    <row r="43" spans="1:17" ht="23.25" thickBot="1" x14ac:dyDescent="0.4">
      <c r="A43" s="5" t="s">
        <v>11</v>
      </c>
      <c r="B43" s="8">
        <v>166</v>
      </c>
      <c r="C43" s="8">
        <v>164</v>
      </c>
      <c r="D43" s="8">
        <v>160</v>
      </c>
      <c r="E43" s="8">
        <v>0</v>
      </c>
      <c r="F43" s="8">
        <v>104.28319999999999</v>
      </c>
      <c r="G43" s="8">
        <v>110.5164</v>
      </c>
      <c r="H43" s="8">
        <v>94.632999999999996</v>
      </c>
      <c r="I43" s="8">
        <v>0</v>
      </c>
      <c r="J43" s="8">
        <v>104.2741</v>
      </c>
      <c r="K43" s="8">
        <v>109.3561</v>
      </c>
      <c r="L43" s="8">
        <v>94.474400000000003</v>
      </c>
      <c r="M43" s="8">
        <v>0</v>
      </c>
      <c r="N43" s="8">
        <v>0.63</v>
      </c>
      <c r="O43" s="8">
        <v>0.67</v>
      </c>
      <c r="P43" s="8">
        <v>0.59</v>
      </c>
      <c r="Q43" s="8">
        <v>0</v>
      </c>
    </row>
    <row r="44" spans="1:17" ht="23.25" thickBot="1" x14ac:dyDescent="0.4">
      <c r="A44" s="1" t="s">
        <v>12</v>
      </c>
      <c r="B44" s="4">
        <v>200</v>
      </c>
      <c r="C44" s="4">
        <v>206</v>
      </c>
      <c r="D44" s="4">
        <v>187</v>
      </c>
      <c r="E44" s="4">
        <v>0</v>
      </c>
      <c r="F44" s="4">
        <v>125.8001</v>
      </c>
      <c r="G44" s="4">
        <v>154.90260000000001</v>
      </c>
      <c r="H44" s="4">
        <v>110.19889999999999</v>
      </c>
      <c r="I44" s="4">
        <v>0</v>
      </c>
      <c r="J44" s="4">
        <v>124.97069999999999</v>
      </c>
      <c r="K44" s="4">
        <v>153.5557</v>
      </c>
      <c r="L44" s="4">
        <v>109.4695</v>
      </c>
      <c r="M44" s="4">
        <v>0</v>
      </c>
      <c r="N44" s="4">
        <v>0.63</v>
      </c>
      <c r="O44" s="4">
        <v>0.75</v>
      </c>
      <c r="P44" s="4">
        <v>0.59</v>
      </c>
      <c r="Q44" s="4">
        <v>0</v>
      </c>
    </row>
    <row r="45" spans="1:17" ht="23.25" thickBot="1" x14ac:dyDescent="0.4">
      <c r="A45" s="5" t="s">
        <v>13</v>
      </c>
      <c r="B45" s="8">
        <v>178</v>
      </c>
      <c r="C45" s="8">
        <v>162</v>
      </c>
      <c r="D45" s="8">
        <v>188</v>
      </c>
      <c r="E45" s="8">
        <v>0</v>
      </c>
      <c r="F45" s="8">
        <v>105.905</v>
      </c>
      <c r="G45" s="8">
        <v>102.99550000000001</v>
      </c>
      <c r="H45" s="8">
        <v>106.673</v>
      </c>
      <c r="I45" s="8">
        <v>0</v>
      </c>
      <c r="J45" s="8">
        <v>105.3912</v>
      </c>
      <c r="K45" s="8">
        <v>101.98690000000001</v>
      </c>
      <c r="L45" s="8">
        <v>106.4208</v>
      </c>
      <c r="M45" s="8">
        <v>0</v>
      </c>
      <c r="N45" s="8">
        <v>0.59</v>
      </c>
      <c r="O45" s="8">
        <v>0.64</v>
      </c>
      <c r="P45" s="8">
        <v>0.56999999999999995</v>
      </c>
      <c r="Q45" s="8">
        <v>0</v>
      </c>
    </row>
    <row r="46" spans="1:17" ht="23.25" thickBot="1" x14ac:dyDescent="0.4">
      <c r="A46" s="1" t="s">
        <v>14</v>
      </c>
      <c r="B46" s="4">
        <v>166</v>
      </c>
      <c r="C46" s="4">
        <v>172</v>
      </c>
      <c r="D46" s="4">
        <v>135</v>
      </c>
      <c r="E46" s="4">
        <v>0</v>
      </c>
      <c r="F46" s="4">
        <v>105.6328</v>
      </c>
      <c r="G46" s="4">
        <v>97.328299999999999</v>
      </c>
      <c r="H46" s="4">
        <v>91.644099999999995</v>
      </c>
      <c r="I46" s="4">
        <v>0</v>
      </c>
      <c r="J46" s="4">
        <v>104.9438</v>
      </c>
      <c r="K46" s="4">
        <v>96.678799999999995</v>
      </c>
      <c r="L46" s="4">
        <v>90.891000000000005</v>
      </c>
      <c r="M46" s="4">
        <v>0</v>
      </c>
      <c r="N46" s="4">
        <v>0.64</v>
      </c>
      <c r="O46" s="4">
        <v>0.56999999999999995</v>
      </c>
      <c r="P46" s="4">
        <v>0.68</v>
      </c>
      <c r="Q46" s="4">
        <v>0</v>
      </c>
    </row>
    <row r="47" spans="1:17" ht="23.25" thickBot="1" x14ac:dyDescent="0.4">
      <c r="A47" s="5" t="s">
        <v>15</v>
      </c>
      <c r="B47" s="8">
        <v>206</v>
      </c>
      <c r="C47" s="8">
        <v>204</v>
      </c>
      <c r="D47" s="8">
        <v>192</v>
      </c>
      <c r="E47" s="8">
        <v>0</v>
      </c>
      <c r="F47" s="8">
        <v>128.5823</v>
      </c>
      <c r="G47" s="8">
        <v>123.78830000000001</v>
      </c>
      <c r="H47" s="8">
        <v>118.36360000000001</v>
      </c>
      <c r="I47" s="8">
        <v>0</v>
      </c>
      <c r="J47" s="8">
        <v>127.55159999999999</v>
      </c>
      <c r="K47" s="8">
        <v>123.0282</v>
      </c>
      <c r="L47" s="8">
        <v>117.5955</v>
      </c>
      <c r="M47" s="8">
        <v>0</v>
      </c>
      <c r="N47" s="8">
        <v>0.62</v>
      </c>
      <c r="O47" s="8">
        <v>0.61</v>
      </c>
      <c r="P47" s="8">
        <v>0.62</v>
      </c>
      <c r="Q47" s="8">
        <v>0</v>
      </c>
    </row>
    <row r="48" spans="1:17" ht="23.25" thickBot="1" x14ac:dyDescent="0.4">
      <c r="A48" s="1" t="s">
        <v>16</v>
      </c>
      <c r="B48" s="4">
        <v>178</v>
      </c>
      <c r="C48" s="4">
        <v>185</v>
      </c>
      <c r="D48" s="4">
        <v>158</v>
      </c>
      <c r="E48" s="4">
        <v>0</v>
      </c>
      <c r="F48" s="4">
        <v>97.346800000000002</v>
      </c>
      <c r="G48" s="4">
        <v>122.7107</v>
      </c>
      <c r="H48" s="4">
        <v>96.125799999999998</v>
      </c>
      <c r="I48" s="4">
        <v>0</v>
      </c>
      <c r="J48" s="4">
        <v>96.645799999999994</v>
      </c>
      <c r="K48" s="4">
        <v>121.9418</v>
      </c>
      <c r="L48" s="4">
        <v>95.357799999999997</v>
      </c>
      <c r="M48" s="4">
        <v>0</v>
      </c>
      <c r="N48" s="4">
        <v>0.55000000000000004</v>
      </c>
      <c r="O48" s="4">
        <v>0.66</v>
      </c>
      <c r="P48" s="4">
        <v>0.61</v>
      </c>
      <c r="Q48" s="4">
        <v>0</v>
      </c>
    </row>
    <row r="49" spans="1:17" ht="23.25" thickBot="1" x14ac:dyDescent="0.4">
      <c r="A49" s="5" t="s">
        <v>17</v>
      </c>
      <c r="B49" s="8">
        <v>174</v>
      </c>
      <c r="C49" s="8">
        <v>176</v>
      </c>
      <c r="D49" s="8">
        <v>198</v>
      </c>
      <c r="E49" s="8">
        <v>0</v>
      </c>
      <c r="F49" s="8">
        <v>100.4567</v>
      </c>
      <c r="G49" s="8">
        <v>105.86669999999999</v>
      </c>
      <c r="H49" s="8">
        <v>127.9718</v>
      </c>
      <c r="I49" s="8">
        <v>0</v>
      </c>
      <c r="J49" s="8">
        <v>100.1448</v>
      </c>
      <c r="K49" s="8">
        <v>105.4958</v>
      </c>
      <c r="L49" s="8">
        <v>126.6112</v>
      </c>
      <c r="M49" s="8">
        <v>0</v>
      </c>
      <c r="N49" s="8">
        <v>0.57999999999999996</v>
      </c>
      <c r="O49" s="8">
        <v>0.6</v>
      </c>
      <c r="P49" s="8">
        <v>0.65</v>
      </c>
      <c r="Q49" s="8">
        <v>0</v>
      </c>
    </row>
    <row r="50" spans="1:17" ht="23.25" thickBot="1" x14ac:dyDescent="0.4">
      <c r="A50" s="1" t="s">
        <v>18</v>
      </c>
      <c r="B50" s="4">
        <v>141</v>
      </c>
      <c r="C50" s="4">
        <v>186</v>
      </c>
      <c r="D50" s="4">
        <v>206</v>
      </c>
      <c r="E50" s="4">
        <v>0</v>
      </c>
      <c r="F50" s="4">
        <v>86.548699999999997</v>
      </c>
      <c r="G50" s="4">
        <v>104.29819999999999</v>
      </c>
      <c r="H50" s="4">
        <v>122.0196</v>
      </c>
      <c r="I50" s="4">
        <v>0</v>
      </c>
      <c r="J50" s="4">
        <v>85.847499999999997</v>
      </c>
      <c r="K50" s="4">
        <v>103.5553</v>
      </c>
      <c r="L50" s="4">
        <v>121.58499999999999</v>
      </c>
      <c r="M50" s="4">
        <v>0</v>
      </c>
      <c r="N50" s="4">
        <v>0.61</v>
      </c>
      <c r="O50" s="4">
        <v>0.56000000000000005</v>
      </c>
      <c r="P50" s="4">
        <v>0.59</v>
      </c>
      <c r="Q50" s="4">
        <v>0</v>
      </c>
    </row>
    <row r="51" spans="1:17" x14ac:dyDescent="0.35">
      <c r="A51" s="11" t="s">
        <v>20</v>
      </c>
      <c r="B51" s="12">
        <v>2111</v>
      </c>
      <c r="C51" s="12">
        <v>2221</v>
      </c>
      <c r="D51" s="12">
        <v>2115</v>
      </c>
      <c r="E51" s="11">
        <v>425</v>
      </c>
      <c r="F51" s="13">
        <v>1300.3895</v>
      </c>
      <c r="G51" s="13">
        <v>1425.6306</v>
      </c>
      <c r="H51" s="13">
        <v>1335.9346</v>
      </c>
      <c r="I51" s="11">
        <v>259.33150000000001</v>
      </c>
      <c r="J51" s="13">
        <v>1294.056</v>
      </c>
      <c r="K51" s="13">
        <v>1415.6205</v>
      </c>
      <c r="L51" s="13">
        <v>1328.8416999999999</v>
      </c>
      <c r="M51" s="11">
        <v>258.59190000000001</v>
      </c>
      <c r="N51" s="11">
        <v>0.62</v>
      </c>
      <c r="O51" s="11">
        <v>0.64</v>
      </c>
      <c r="P51" s="11">
        <v>0.63</v>
      </c>
      <c r="Q51" s="11">
        <v>0.61</v>
      </c>
    </row>
    <row r="53" spans="1:17" x14ac:dyDescent="0.35">
      <c r="A53" s="178" t="s">
        <v>0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84"/>
      <c r="Q53" s="84"/>
    </row>
    <row r="54" spans="1:17" x14ac:dyDescent="0.35">
      <c r="A54" s="178" t="s">
        <v>370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84"/>
      <c r="Q54" s="84"/>
    </row>
    <row r="55" spans="1:17" ht="23.25" thickBot="1" x14ac:dyDescent="0.4">
      <c r="A55" s="179" t="s">
        <v>2</v>
      </c>
      <c r="B55" s="82"/>
      <c r="C55" s="180" t="s">
        <v>3</v>
      </c>
      <c r="D55" s="180"/>
      <c r="E55" s="83"/>
      <c r="F55" s="180" t="s">
        <v>4</v>
      </c>
      <c r="G55" s="180"/>
      <c r="H55" s="83"/>
      <c r="I55" s="83"/>
      <c r="J55" s="181" t="s">
        <v>5</v>
      </c>
      <c r="K55" s="181"/>
      <c r="L55" s="181"/>
      <c r="M55" s="181"/>
      <c r="N55" s="182" t="s">
        <v>6</v>
      </c>
      <c r="O55" s="182"/>
      <c r="P55" s="182"/>
      <c r="Q55" s="182"/>
    </row>
    <row r="56" spans="1:17" ht="24" thickTop="1" thickBot="1" x14ac:dyDescent="0.4">
      <c r="A56" s="180"/>
      <c r="B56" s="9">
        <v>2557</v>
      </c>
      <c r="C56" s="9">
        <v>2558</v>
      </c>
      <c r="D56" s="9">
        <v>2559</v>
      </c>
      <c r="E56" s="9">
        <v>2560</v>
      </c>
      <c r="F56" s="9">
        <v>2557</v>
      </c>
      <c r="G56" s="9">
        <v>2558</v>
      </c>
      <c r="H56" s="9">
        <v>2559</v>
      </c>
      <c r="I56" s="9">
        <v>2560</v>
      </c>
      <c r="J56" s="9">
        <v>2557</v>
      </c>
      <c r="K56" s="9">
        <v>2558</v>
      </c>
      <c r="L56" s="9">
        <v>2559</v>
      </c>
      <c r="M56" s="9">
        <v>2560</v>
      </c>
      <c r="N56" s="10">
        <v>2557</v>
      </c>
      <c r="O56" s="10">
        <v>2558</v>
      </c>
      <c r="P56" s="10">
        <v>2559</v>
      </c>
      <c r="Q56" s="10">
        <v>2560</v>
      </c>
    </row>
    <row r="57" spans="1:17" ht="24" thickTop="1" thickBot="1" x14ac:dyDescent="0.4">
      <c r="A57" s="5" t="s">
        <v>7</v>
      </c>
      <c r="B57" s="8">
        <v>124</v>
      </c>
      <c r="C57" s="8">
        <v>128</v>
      </c>
      <c r="D57" s="8">
        <v>189</v>
      </c>
      <c r="E57" s="8">
        <v>146</v>
      </c>
      <c r="F57" s="8">
        <v>76.403499999999994</v>
      </c>
      <c r="G57" s="8">
        <v>71.947400000000002</v>
      </c>
      <c r="H57" s="8">
        <v>124.9345</v>
      </c>
      <c r="I57" s="8">
        <v>99.820700000000002</v>
      </c>
      <c r="J57" s="8">
        <v>76.153700000000001</v>
      </c>
      <c r="K57" s="8">
        <v>71.592699999999994</v>
      </c>
      <c r="L57" s="8">
        <v>124.5266</v>
      </c>
      <c r="M57" s="8">
        <v>99.823499999999996</v>
      </c>
      <c r="N57" s="8">
        <v>0.62</v>
      </c>
      <c r="O57" s="8">
        <v>0.56000000000000005</v>
      </c>
      <c r="P57" s="8">
        <v>0.66</v>
      </c>
      <c r="Q57" s="8">
        <v>0.68</v>
      </c>
    </row>
    <row r="58" spans="1:17" ht="23.25" thickBot="1" x14ac:dyDescent="0.4">
      <c r="A58" s="1" t="s">
        <v>8</v>
      </c>
      <c r="B58" s="4">
        <v>127</v>
      </c>
      <c r="C58" s="4">
        <v>168</v>
      </c>
      <c r="D58" s="4">
        <v>166</v>
      </c>
      <c r="E58" s="4">
        <v>137</v>
      </c>
      <c r="F58" s="4">
        <v>77.655199999999994</v>
      </c>
      <c r="G58" s="4">
        <v>97.195700000000002</v>
      </c>
      <c r="H58" s="4">
        <v>114.2409</v>
      </c>
      <c r="I58" s="4">
        <v>95.614099999999993</v>
      </c>
      <c r="J58" s="4">
        <v>77.539599999999993</v>
      </c>
      <c r="K58" s="4">
        <v>96.254000000000005</v>
      </c>
      <c r="L58" s="4">
        <v>113.41679999999999</v>
      </c>
      <c r="M58" s="4">
        <v>95.079300000000003</v>
      </c>
      <c r="N58" s="4">
        <v>0.61</v>
      </c>
      <c r="O58" s="4">
        <v>0.57999999999999996</v>
      </c>
      <c r="P58" s="4">
        <v>0.69</v>
      </c>
      <c r="Q58" s="4">
        <v>0.7</v>
      </c>
    </row>
    <row r="59" spans="1:17" ht="23.25" thickBot="1" x14ac:dyDescent="0.4">
      <c r="A59" s="5" t="s">
        <v>9</v>
      </c>
      <c r="B59" s="8">
        <v>125</v>
      </c>
      <c r="C59" s="8">
        <v>105</v>
      </c>
      <c r="D59" s="8">
        <v>168</v>
      </c>
      <c r="E59" s="8">
        <v>0</v>
      </c>
      <c r="F59" s="8">
        <v>81.126000000000005</v>
      </c>
      <c r="G59" s="8">
        <v>79.274500000000003</v>
      </c>
      <c r="H59" s="8">
        <v>117.31950000000001</v>
      </c>
      <c r="I59" s="8">
        <v>0</v>
      </c>
      <c r="J59" s="8">
        <v>81.046199999999999</v>
      </c>
      <c r="K59" s="8">
        <v>78.816999999999993</v>
      </c>
      <c r="L59" s="8">
        <v>116.38890000000001</v>
      </c>
      <c r="M59" s="8">
        <v>0</v>
      </c>
      <c r="N59" s="8">
        <v>0.65</v>
      </c>
      <c r="O59" s="8">
        <v>0.75</v>
      </c>
      <c r="P59" s="8">
        <v>0.7</v>
      </c>
      <c r="Q59" s="8">
        <v>0</v>
      </c>
    </row>
    <row r="60" spans="1:17" ht="23.25" thickBot="1" x14ac:dyDescent="0.4">
      <c r="A60" s="1" t="s">
        <v>10</v>
      </c>
      <c r="B60" s="4">
        <v>168</v>
      </c>
      <c r="C60" s="4">
        <v>152</v>
      </c>
      <c r="D60" s="4">
        <v>190</v>
      </c>
      <c r="E60" s="4">
        <v>0</v>
      </c>
      <c r="F60" s="4">
        <v>95.293000000000006</v>
      </c>
      <c r="G60" s="4">
        <v>108.4729</v>
      </c>
      <c r="H60" s="4">
        <v>110.5929</v>
      </c>
      <c r="I60" s="4">
        <v>0</v>
      </c>
      <c r="J60" s="4">
        <v>94.927599999999998</v>
      </c>
      <c r="K60" s="4">
        <v>107.97150000000001</v>
      </c>
      <c r="L60" s="4">
        <v>110.2512</v>
      </c>
      <c r="M60" s="4">
        <v>0</v>
      </c>
      <c r="N60" s="4">
        <v>0.56999999999999995</v>
      </c>
      <c r="O60" s="4">
        <v>0.71</v>
      </c>
      <c r="P60" s="4">
        <v>0.57999999999999996</v>
      </c>
      <c r="Q60" s="4">
        <v>0</v>
      </c>
    </row>
    <row r="61" spans="1:17" ht="23.25" thickBot="1" x14ac:dyDescent="0.4">
      <c r="A61" s="5" t="s">
        <v>11</v>
      </c>
      <c r="B61" s="8">
        <v>155</v>
      </c>
      <c r="C61" s="8">
        <v>127</v>
      </c>
      <c r="D61" s="8">
        <v>172</v>
      </c>
      <c r="E61" s="8">
        <v>0</v>
      </c>
      <c r="F61" s="8">
        <v>102.7079</v>
      </c>
      <c r="G61" s="8">
        <v>80.860699999999994</v>
      </c>
      <c r="H61" s="8">
        <v>110.23009999999999</v>
      </c>
      <c r="I61" s="8">
        <v>0</v>
      </c>
      <c r="J61" s="8">
        <v>101.9006</v>
      </c>
      <c r="K61" s="8">
        <v>80.666499999999999</v>
      </c>
      <c r="L61" s="8">
        <v>109.7418</v>
      </c>
      <c r="M61" s="8">
        <v>0</v>
      </c>
      <c r="N61" s="8">
        <v>0.66</v>
      </c>
      <c r="O61" s="8">
        <v>0.64</v>
      </c>
      <c r="P61" s="8">
        <v>0.64</v>
      </c>
      <c r="Q61" s="8">
        <v>0</v>
      </c>
    </row>
    <row r="62" spans="1:17" ht="23.25" thickBot="1" x14ac:dyDescent="0.4">
      <c r="A62" s="1" t="s">
        <v>12</v>
      </c>
      <c r="B62" s="4">
        <v>167</v>
      </c>
      <c r="C62" s="4">
        <v>163</v>
      </c>
      <c r="D62" s="4">
        <v>214</v>
      </c>
      <c r="E62" s="4">
        <v>0</v>
      </c>
      <c r="F62" s="4">
        <v>107.663</v>
      </c>
      <c r="G62" s="4">
        <v>102.0591</v>
      </c>
      <c r="H62" s="4">
        <v>141.5652</v>
      </c>
      <c r="I62" s="4">
        <v>0</v>
      </c>
      <c r="J62" s="4">
        <v>106.35429999999999</v>
      </c>
      <c r="K62" s="4">
        <v>101.8768</v>
      </c>
      <c r="L62" s="4">
        <v>140.96809999999999</v>
      </c>
      <c r="M62" s="4">
        <v>0</v>
      </c>
      <c r="N62" s="4">
        <v>0.64</v>
      </c>
      <c r="O62" s="4">
        <v>0.63</v>
      </c>
      <c r="P62" s="4">
        <v>0.66</v>
      </c>
      <c r="Q62" s="4">
        <v>0</v>
      </c>
    </row>
    <row r="63" spans="1:17" ht="23.25" thickBot="1" x14ac:dyDescent="0.4">
      <c r="A63" s="5" t="s">
        <v>13</v>
      </c>
      <c r="B63" s="8">
        <v>133</v>
      </c>
      <c r="C63" s="8">
        <v>139</v>
      </c>
      <c r="D63" s="8">
        <v>206</v>
      </c>
      <c r="E63" s="8">
        <v>0</v>
      </c>
      <c r="F63" s="8">
        <v>81.726500000000001</v>
      </c>
      <c r="G63" s="8">
        <v>88.216099999999997</v>
      </c>
      <c r="H63" s="8">
        <v>141.5658</v>
      </c>
      <c r="I63" s="8">
        <v>0</v>
      </c>
      <c r="J63" s="8">
        <v>81.175799999999995</v>
      </c>
      <c r="K63" s="8">
        <v>87.994699999999995</v>
      </c>
      <c r="L63" s="8">
        <v>141.09</v>
      </c>
      <c r="M63" s="8">
        <v>0</v>
      </c>
      <c r="N63" s="8">
        <v>0.61</v>
      </c>
      <c r="O63" s="8">
        <v>0.63</v>
      </c>
      <c r="P63" s="8">
        <v>0.69</v>
      </c>
      <c r="Q63" s="8">
        <v>0</v>
      </c>
    </row>
    <row r="64" spans="1:17" ht="23.25" thickBot="1" x14ac:dyDescent="0.4">
      <c r="A64" s="1" t="s">
        <v>14</v>
      </c>
      <c r="B64" s="4">
        <v>152</v>
      </c>
      <c r="C64" s="4">
        <v>190</v>
      </c>
      <c r="D64" s="4">
        <v>188</v>
      </c>
      <c r="E64" s="4">
        <v>0</v>
      </c>
      <c r="F64" s="4">
        <v>93.68</v>
      </c>
      <c r="G64" s="4">
        <v>122.6499</v>
      </c>
      <c r="H64" s="4">
        <v>129.86410000000001</v>
      </c>
      <c r="I64" s="4">
        <v>0</v>
      </c>
      <c r="J64" s="4">
        <v>92.726699999999994</v>
      </c>
      <c r="K64" s="4">
        <v>121.76009999999999</v>
      </c>
      <c r="L64" s="4">
        <v>129.5334</v>
      </c>
      <c r="M64" s="4">
        <v>0</v>
      </c>
      <c r="N64" s="4">
        <v>0.62</v>
      </c>
      <c r="O64" s="4">
        <v>0.65</v>
      </c>
      <c r="P64" s="4">
        <v>0.69</v>
      </c>
      <c r="Q64" s="4">
        <v>0</v>
      </c>
    </row>
    <row r="65" spans="1:17" ht="23.25" thickBot="1" x14ac:dyDescent="0.4">
      <c r="A65" s="5" t="s">
        <v>15</v>
      </c>
      <c r="B65" s="8">
        <v>137</v>
      </c>
      <c r="C65" s="8">
        <v>201</v>
      </c>
      <c r="D65" s="8">
        <v>137</v>
      </c>
      <c r="E65" s="8">
        <v>0</v>
      </c>
      <c r="F65" s="8">
        <v>97.067599999999999</v>
      </c>
      <c r="G65" s="8">
        <v>131.33930000000001</v>
      </c>
      <c r="H65" s="8">
        <v>97.105000000000004</v>
      </c>
      <c r="I65" s="8">
        <v>0</v>
      </c>
      <c r="J65" s="8">
        <v>96.578699999999998</v>
      </c>
      <c r="K65" s="8">
        <v>130.57579999999999</v>
      </c>
      <c r="L65" s="8">
        <v>96.766000000000005</v>
      </c>
      <c r="M65" s="8">
        <v>0</v>
      </c>
      <c r="N65" s="8">
        <v>0.71</v>
      </c>
      <c r="O65" s="8">
        <v>0.65</v>
      </c>
      <c r="P65" s="8">
        <v>0.71</v>
      </c>
      <c r="Q65" s="8">
        <v>0</v>
      </c>
    </row>
    <row r="66" spans="1:17" ht="23.25" thickBot="1" x14ac:dyDescent="0.4">
      <c r="A66" s="1" t="s">
        <v>16</v>
      </c>
      <c r="B66" s="4">
        <v>135</v>
      </c>
      <c r="C66" s="4">
        <v>173</v>
      </c>
      <c r="D66" s="4">
        <v>170</v>
      </c>
      <c r="E66" s="4">
        <v>0</v>
      </c>
      <c r="F66" s="4">
        <v>94.244500000000002</v>
      </c>
      <c r="G66" s="4">
        <v>105.7375</v>
      </c>
      <c r="H66" s="4">
        <v>100.2676</v>
      </c>
      <c r="I66" s="4">
        <v>0</v>
      </c>
      <c r="J66" s="4">
        <v>93.590500000000006</v>
      </c>
      <c r="K66" s="4">
        <v>105.116</v>
      </c>
      <c r="L66" s="4">
        <v>100.2812</v>
      </c>
      <c r="M66" s="4">
        <v>0</v>
      </c>
      <c r="N66" s="4">
        <v>0.7</v>
      </c>
      <c r="O66" s="4">
        <v>0.61</v>
      </c>
      <c r="P66" s="4">
        <v>0.59</v>
      </c>
      <c r="Q66" s="4">
        <v>0</v>
      </c>
    </row>
    <row r="67" spans="1:17" ht="23.25" thickBot="1" x14ac:dyDescent="0.4">
      <c r="A67" s="5" t="s">
        <v>17</v>
      </c>
      <c r="B67" s="8">
        <v>129</v>
      </c>
      <c r="C67" s="8">
        <v>202</v>
      </c>
      <c r="D67" s="8">
        <v>173</v>
      </c>
      <c r="E67" s="8">
        <v>0</v>
      </c>
      <c r="F67" s="8">
        <v>71.582300000000004</v>
      </c>
      <c r="G67" s="8">
        <v>116.7627</v>
      </c>
      <c r="H67" s="8">
        <v>101.5924</v>
      </c>
      <c r="I67" s="8">
        <v>0</v>
      </c>
      <c r="J67" s="8">
        <v>71.219099999999997</v>
      </c>
      <c r="K67" s="8">
        <v>116.45869999999999</v>
      </c>
      <c r="L67" s="8">
        <v>101.619</v>
      </c>
      <c r="M67" s="8">
        <v>0</v>
      </c>
      <c r="N67" s="8">
        <v>0.55000000000000004</v>
      </c>
      <c r="O67" s="8">
        <v>0.57999999999999996</v>
      </c>
      <c r="P67" s="8">
        <v>0.59</v>
      </c>
      <c r="Q67" s="8">
        <v>0</v>
      </c>
    </row>
    <row r="68" spans="1:17" ht="23.25" thickBot="1" x14ac:dyDescent="0.4">
      <c r="A68" s="1" t="s">
        <v>18</v>
      </c>
      <c r="B68" s="4">
        <v>115</v>
      </c>
      <c r="C68" s="4">
        <v>211</v>
      </c>
      <c r="D68" s="4">
        <v>142</v>
      </c>
      <c r="E68" s="4">
        <v>0</v>
      </c>
      <c r="F68" s="4">
        <v>58.2408</v>
      </c>
      <c r="G68" s="4">
        <v>113.4688</v>
      </c>
      <c r="H68" s="4">
        <v>81.747100000000003</v>
      </c>
      <c r="I68" s="4">
        <v>0</v>
      </c>
      <c r="J68" s="4">
        <v>58.253</v>
      </c>
      <c r="K68" s="4">
        <v>113.0522</v>
      </c>
      <c r="L68" s="4">
        <v>81.525499999999994</v>
      </c>
      <c r="M68" s="4">
        <v>0</v>
      </c>
      <c r="N68" s="4">
        <v>0.51</v>
      </c>
      <c r="O68" s="4">
        <v>0.54</v>
      </c>
      <c r="P68" s="4">
        <v>0.57999999999999996</v>
      </c>
      <c r="Q68" s="4">
        <v>0</v>
      </c>
    </row>
    <row r="69" spans="1:17" x14ac:dyDescent="0.35">
      <c r="A69" s="11" t="s">
        <v>20</v>
      </c>
      <c r="B69" s="12">
        <v>1667</v>
      </c>
      <c r="C69" s="12">
        <v>1959</v>
      </c>
      <c r="D69" s="12">
        <v>2115</v>
      </c>
      <c r="E69" s="11">
        <v>283</v>
      </c>
      <c r="F69" s="13">
        <v>1037.3903</v>
      </c>
      <c r="G69" s="13">
        <v>1217.9846</v>
      </c>
      <c r="H69" s="13">
        <v>1371.0251000000001</v>
      </c>
      <c r="I69" s="11">
        <v>195.4348</v>
      </c>
      <c r="J69" s="13">
        <v>1031.4657999999999</v>
      </c>
      <c r="K69" s="13">
        <v>1212.136</v>
      </c>
      <c r="L69" s="13">
        <v>1366.1085</v>
      </c>
      <c r="M69" s="11">
        <v>194.90280000000001</v>
      </c>
      <c r="N69" s="11">
        <v>0.62</v>
      </c>
      <c r="O69" s="11">
        <v>0.62</v>
      </c>
      <c r="P69" s="11">
        <v>0.65</v>
      </c>
      <c r="Q69" s="11">
        <v>0.69</v>
      </c>
    </row>
    <row r="71" spans="1:17" x14ac:dyDescent="0.35">
      <c r="A71" s="178" t="s">
        <v>0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84"/>
      <c r="Q71" s="84"/>
    </row>
    <row r="72" spans="1:17" x14ac:dyDescent="0.35">
      <c r="A72" s="178" t="s">
        <v>371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84"/>
      <c r="Q72" s="84"/>
    </row>
    <row r="73" spans="1:17" ht="23.25" thickBot="1" x14ac:dyDescent="0.4">
      <c r="A73" s="179" t="s">
        <v>2</v>
      </c>
      <c r="B73" s="82"/>
      <c r="C73" s="180" t="s">
        <v>3</v>
      </c>
      <c r="D73" s="180"/>
      <c r="E73" s="83"/>
      <c r="F73" s="180" t="s">
        <v>4</v>
      </c>
      <c r="G73" s="180"/>
      <c r="H73" s="83"/>
      <c r="I73" s="83"/>
      <c r="J73" s="181" t="s">
        <v>5</v>
      </c>
      <c r="K73" s="181"/>
      <c r="L73" s="181"/>
      <c r="M73" s="181"/>
      <c r="N73" s="182" t="s">
        <v>6</v>
      </c>
      <c r="O73" s="182"/>
      <c r="P73" s="182"/>
      <c r="Q73" s="182"/>
    </row>
    <row r="74" spans="1:17" ht="24" thickTop="1" thickBot="1" x14ac:dyDescent="0.4">
      <c r="A74" s="180"/>
      <c r="B74" s="9">
        <v>2557</v>
      </c>
      <c r="C74" s="9">
        <v>2558</v>
      </c>
      <c r="D74" s="9">
        <v>2559</v>
      </c>
      <c r="E74" s="9">
        <v>2560</v>
      </c>
      <c r="F74" s="9">
        <v>2557</v>
      </c>
      <c r="G74" s="9">
        <v>2558</v>
      </c>
      <c r="H74" s="9">
        <v>2559</v>
      </c>
      <c r="I74" s="9">
        <v>2560</v>
      </c>
      <c r="J74" s="9">
        <v>2557</v>
      </c>
      <c r="K74" s="9">
        <v>2558</v>
      </c>
      <c r="L74" s="9">
        <v>2559</v>
      </c>
      <c r="M74" s="9">
        <v>2560</v>
      </c>
      <c r="N74" s="10">
        <v>2557</v>
      </c>
      <c r="O74" s="10">
        <v>2558</v>
      </c>
      <c r="P74" s="10">
        <v>2559</v>
      </c>
      <c r="Q74" s="10">
        <v>2560</v>
      </c>
    </row>
    <row r="75" spans="1:17" ht="24" thickTop="1" thickBot="1" x14ac:dyDescent="0.4">
      <c r="A75" s="5" t="s">
        <v>7</v>
      </c>
      <c r="B75" s="8">
        <v>82</v>
      </c>
      <c r="C75" s="8">
        <v>83</v>
      </c>
      <c r="D75" s="8">
        <v>66</v>
      </c>
      <c r="E75" s="8">
        <v>65</v>
      </c>
      <c r="F75" s="8">
        <v>70.924700000000001</v>
      </c>
      <c r="G75" s="8">
        <v>64.096699999999998</v>
      </c>
      <c r="H75" s="8">
        <v>38.289000000000001</v>
      </c>
      <c r="I75" s="8">
        <v>44.354399999999998</v>
      </c>
      <c r="J75" s="8">
        <v>70.799000000000007</v>
      </c>
      <c r="K75" s="8">
        <v>63.372799999999998</v>
      </c>
      <c r="L75" s="8">
        <v>38.224499999999999</v>
      </c>
      <c r="M75" s="8">
        <v>44.064799999999998</v>
      </c>
      <c r="N75" s="8">
        <v>0.86</v>
      </c>
      <c r="O75" s="8">
        <v>0.77</v>
      </c>
      <c r="P75" s="8">
        <v>0.57999999999999996</v>
      </c>
      <c r="Q75" s="8">
        <v>0.68</v>
      </c>
    </row>
    <row r="76" spans="1:17" ht="23.25" thickBot="1" x14ac:dyDescent="0.4">
      <c r="A76" s="1" t="s">
        <v>8</v>
      </c>
      <c r="B76" s="4">
        <v>70</v>
      </c>
      <c r="C76" s="4">
        <v>62</v>
      </c>
      <c r="D76" s="4">
        <v>70</v>
      </c>
      <c r="E76" s="4">
        <v>84</v>
      </c>
      <c r="F76" s="4">
        <v>57.627299999999998</v>
      </c>
      <c r="G76" s="4">
        <v>48.202500000000001</v>
      </c>
      <c r="H76" s="4">
        <v>42.168100000000003</v>
      </c>
      <c r="I76" s="4">
        <v>53.023899999999998</v>
      </c>
      <c r="J76" s="4">
        <v>57.222200000000001</v>
      </c>
      <c r="K76" s="4">
        <v>47.495100000000001</v>
      </c>
      <c r="L76" s="4">
        <v>41.837800000000001</v>
      </c>
      <c r="M76" s="4">
        <v>52.601399999999998</v>
      </c>
      <c r="N76" s="4">
        <v>0.82</v>
      </c>
      <c r="O76" s="4">
        <v>0.78</v>
      </c>
      <c r="P76" s="4">
        <v>0.6</v>
      </c>
      <c r="Q76" s="4">
        <v>0.63</v>
      </c>
    </row>
    <row r="77" spans="1:17" ht="23.25" thickBot="1" x14ac:dyDescent="0.4">
      <c r="A77" s="5" t="s">
        <v>9</v>
      </c>
      <c r="B77" s="8">
        <v>28</v>
      </c>
      <c r="C77" s="8">
        <v>72</v>
      </c>
      <c r="D77" s="8">
        <v>130</v>
      </c>
      <c r="E77" s="8">
        <v>64</v>
      </c>
      <c r="F77" s="8">
        <v>23.74</v>
      </c>
      <c r="G77" s="8">
        <v>52.400700000000001</v>
      </c>
      <c r="H77" s="8">
        <v>72.980099999999993</v>
      </c>
      <c r="I77" s="8">
        <v>29.647200000000002</v>
      </c>
      <c r="J77" s="8">
        <v>23.490100000000002</v>
      </c>
      <c r="K77" s="8">
        <v>52.321100000000001</v>
      </c>
      <c r="L77" s="8">
        <v>72.379300000000001</v>
      </c>
      <c r="M77" s="8">
        <v>29.468</v>
      </c>
      <c r="N77" s="8">
        <v>0.85</v>
      </c>
      <c r="O77" s="8">
        <v>0.73</v>
      </c>
      <c r="P77" s="8">
        <v>0.56000000000000005</v>
      </c>
      <c r="Q77" s="8">
        <v>0.46</v>
      </c>
    </row>
    <row r="78" spans="1:17" ht="23.25" thickBot="1" x14ac:dyDescent="0.4">
      <c r="A78" s="1" t="s">
        <v>10</v>
      </c>
      <c r="B78" s="4">
        <v>76</v>
      </c>
      <c r="C78" s="4">
        <v>81</v>
      </c>
      <c r="D78" s="4">
        <v>98</v>
      </c>
      <c r="E78" s="4">
        <v>7</v>
      </c>
      <c r="F78" s="4">
        <v>58.355899999999998</v>
      </c>
      <c r="G78" s="4">
        <v>46.265500000000003</v>
      </c>
      <c r="H78" s="4">
        <v>57.849699999999999</v>
      </c>
      <c r="I78" s="4">
        <v>3.8980000000000001</v>
      </c>
      <c r="J78" s="4">
        <v>57.846400000000003</v>
      </c>
      <c r="K78" s="4">
        <v>45.837699999999998</v>
      </c>
      <c r="L78" s="4">
        <v>57.739100000000001</v>
      </c>
      <c r="M78" s="4">
        <v>3.8980000000000001</v>
      </c>
      <c r="N78" s="4">
        <v>0.77</v>
      </c>
      <c r="O78" s="4">
        <v>0.56999999999999995</v>
      </c>
      <c r="P78" s="4">
        <v>0.59</v>
      </c>
      <c r="Q78" s="4">
        <v>0.56000000000000005</v>
      </c>
    </row>
    <row r="79" spans="1:17" ht="23.25" thickBot="1" x14ac:dyDescent="0.4">
      <c r="A79" s="5" t="s">
        <v>11</v>
      </c>
      <c r="B79" s="8">
        <v>85</v>
      </c>
      <c r="C79" s="8">
        <v>86</v>
      </c>
      <c r="D79" s="8">
        <v>94</v>
      </c>
      <c r="E79" s="8">
        <v>0</v>
      </c>
      <c r="F79" s="8">
        <v>68.7286</v>
      </c>
      <c r="G79" s="8">
        <v>60.1875</v>
      </c>
      <c r="H79" s="8">
        <v>56.242400000000004</v>
      </c>
      <c r="I79" s="8">
        <v>0</v>
      </c>
      <c r="J79" s="8">
        <v>68.358199999999997</v>
      </c>
      <c r="K79" s="8">
        <v>60.1233</v>
      </c>
      <c r="L79" s="8">
        <v>55.9983</v>
      </c>
      <c r="M79" s="8">
        <v>0</v>
      </c>
      <c r="N79" s="8">
        <v>0.81</v>
      </c>
      <c r="O79" s="8">
        <v>0.7</v>
      </c>
      <c r="P79" s="8">
        <v>0.6</v>
      </c>
      <c r="Q79" s="8">
        <v>0</v>
      </c>
    </row>
    <row r="80" spans="1:17" ht="23.25" thickBot="1" x14ac:dyDescent="0.4">
      <c r="A80" s="1" t="s">
        <v>12</v>
      </c>
      <c r="B80" s="4">
        <v>71</v>
      </c>
      <c r="C80" s="4">
        <v>60</v>
      </c>
      <c r="D80" s="4">
        <v>110</v>
      </c>
      <c r="E80" s="4">
        <v>0</v>
      </c>
      <c r="F80" s="4">
        <v>50.854100000000003</v>
      </c>
      <c r="G80" s="4">
        <v>43.105499999999999</v>
      </c>
      <c r="H80" s="4">
        <v>62.1524</v>
      </c>
      <c r="I80" s="4">
        <v>0</v>
      </c>
      <c r="J80" s="4">
        <v>50.790599999999998</v>
      </c>
      <c r="K80" s="4">
        <v>42.485599999999998</v>
      </c>
      <c r="L80" s="4">
        <v>61.562899999999999</v>
      </c>
      <c r="M80" s="4">
        <v>0</v>
      </c>
      <c r="N80" s="4">
        <v>0.72</v>
      </c>
      <c r="O80" s="4">
        <v>0.72</v>
      </c>
      <c r="P80" s="4">
        <v>0.56999999999999995</v>
      </c>
      <c r="Q80" s="4">
        <v>0</v>
      </c>
    </row>
    <row r="81" spans="1:17" ht="23.25" thickBot="1" x14ac:dyDescent="0.4">
      <c r="A81" s="5" t="s">
        <v>13</v>
      </c>
      <c r="B81" s="8">
        <v>69</v>
      </c>
      <c r="C81" s="8">
        <v>70</v>
      </c>
      <c r="D81" s="8">
        <v>97</v>
      </c>
      <c r="E81" s="8">
        <v>0</v>
      </c>
      <c r="F81" s="8">
        <v>38.645000000000003</v>
      </c>
      <c r="G81" s="8">
        <v>47.4604</v>
      </c>
      <c r="H81" s="8">
        <v>68.720799999999997</v>
      </c>
      <c r="I81" s="8">
        <v>0</v>
      </c>
      <c r="J81" s="8">
        <v>38.532899999999998</v>
      </c>
      <c r="K81" s="8">
        <v>47.272599999999997</v>
      </c>
      <c r="L81" s="8">
        <v>68.026399999999995</v>
      </c>
      <c r="M81" s="8">
        <v>0</v>
      </c>
      <c r="N81" s="8">
        <v>0.56000000000000005</v>
      </c>
      <c r="O81" s="8">
        <v>0.68</v>
      </c>
      <c r="P81" s="8">
        <v>0.71</v>
      </c>
      <c r="Q81" s="8">
        <v>0</v>
      </c>
    </row>
    <row r="82" spans="1:17" ht="23.25" thickBot="1" x14ac:dyDescent="0.4">
      <c r="A82" s="1" t="s">
        <v>14</v>
      </c>
      <c r="B82" s="4">
        <v>36</v>
      </c>
      <c r="C82" s="4">
        <v>87</v>
      </c>
      <c r="D82" s="4">
        <v>105</v>
      </c>
      <c r="E82" s="4">
        <v>0</v>
      </c>
      <c r="F82" s="4">
        <v>29.876999999999999</v>
      </c>
      <c r="G82" s="4">
        <v>52.820700000000002</v>
      </c>
      <c r="H82" s="4">
        <v>66.5916</v>
      </c>
      <c r="I82" s="4">
        <v>0</v>
      </c>
      <c r="J82" s="4">
        <v>29.6876</v>
      </c>
      <c r="K82" s="4">
        <v>52.224400000000003</v>
      </c>
      <c r="L82" s="4">
        <v>66.074700000000007</v>
      </c>
      <c r="M82" s="4">
        <v>0</v>
      </c>
      <c r="N82" s="4">
        <v>0.83</v>
      </c>
      <c r="O82" s="4">
        <v>0.61</v>
      </c>
      <c r="P82" s="4">
        <v>0.63</v>
      </c>
      <c r="Q82" s="4">
        <v>0</v>
      </c>
    </row>
    <row r="83" spans="1:17" ht="23.25" thickBot="1" x14ac:dyDescent="0.4">
      <c r="A83" s="5" t="s">
        <v>15</v>
      </c>
      <c r="B83" s="8">
        <v>76</v>
      </c>
      <c r="C83" s="8">
        <v>80</v>
      </c>
      <c r="D83" s="8">
        <v>88</v>
      </c>
      <c r="E83" s="8">
        <v>0</v>
      </c>
      <c r="F83" s="8">
        <v>56.823999999999998</v>
      </c>
      <c r="G83" s="8">
        <v>65.198099999999997</v>
      </c>
      <c r="H83" s="8">
        <v>57.728499999999997</v>
      </c>
      <c r="I83" s="8">
        <v>0</v>
      </c>
      <c r="J83" s="8">
        <v>56.591799999999999</v>
      </c>
      <c r="K83" s="8">
        <v>64.906800000000004</v>
      </c>
      <c r="L83" s="8">
        <v>57.2318</v>
      </c>
      <c r="M83" s="8">
        <v>0</v>
      </c>
      <c r="N83" s="8">
        <v>0.75</v>
      </c>
      <c r="O83" s="8">
        <v>0.81</v>
      </c>
      <c r="P83" s="8">
        <v>0.66</v>
      </c>
      <c r="Q83" s="8">
        <v>0</v>
      </c>
    </row>
    <row r="84" spans="1:17" ht="23.25" thickBot="1" x14ac:dyDescent="0.4">
      <c r="A84" s="1" t="s">
        <v>16</v>
      </c>
      <c r="B84" s="4">
        <v>87</v>
      </c>
      <c r="C84" s="4">
        <v>79</v>
      </c>
      <c r="D84" s="4">
        <v>100</v>
      </c>
      <c r="E84" s="4">
        <v>0</v>
      </c>
      <c r="F84" s="4">
        <v>61.400300000000001</v>
      </c>
      <c r="G84" s="4">
        <v>47.994700000000002</v>
      </c>
      <c r="H84" s="4">
        <v>60.328400000000002</v>
      </c>
      <c r="I84" s="4">
        <v>0</v>
      </c>
      <c r="J84" s="4">
        <v>60.980600000000003</v>
      </c>
      <c r="K84" s="4">
        <v>47.662199999999999</v>
      </c>
      <c r="L84" s="4">
        <v>60.078400000000002</v>
      </c>
      <c r="M84" s="4">
        <v>0</v>
      </c>
      <c r="N84" s="4">
        <v>0.71</v>
      </c>
      <c r="O84" s="4">
        <v>0.61</v>
      </c>
      <c r="P84" s="4">
        <v>0.6</v>
      </c>
      <c r="Q84" s="4">
        <v>0</v>
      </c>
    </row>
    <row r="85" spans="1:17" ht="23.25" thickBot="1" x14ac:dyDescent="0.4">
      <c r="A85" s="5" t="s">
        <v>17</v>
      </c>
      <c r="B85" s="8">
        <v>71</v>
      </c>
      <c r="C85" s="8">
        <v>89</v>
      </c>
      <c r="D85" s="8">
        <v>83</v>
      </c>
      <c r="E85" s="8">
        <v>0</v>
      </c>
      <c r="F85" s="8">
        <v>55.324300000000001</v>
      </c>
      <c r="G85" s="8">
        <v>47.533900000000003</v>
      </c>
      <c r="H85" s="8">
        <v>45.453600000000002</v>
      </c>
      <c r="I85" s="8">
        <v>0</v>
      </c>
      <c r="J85" s="8">
        <v>54.9529</v>
      </c>
      <c r="K85" s="8">
        <v>47.489699999999999</v>
      </c>
      <c r="L85" s="8">
        <v>45.008000000000003</v>
      </c>
      <c r="M85" s="8">
        <v>0</v>
      </c>
      <c r="N85" s="8">
        <v>0.78</v>
      </c>
      <c r="O85" s="8">
        <v>0.53</v>
      </c>
      <c r="P85" s="8">
        <v>0.55000000000000004</v>
      </c>
      <c r="Q85" s="8">
        <v>0</v>
      </c>
    </row>
    <row r="86" spans="1:17" ht="23.25" thickBot="1" x14ac:dyDescent="0.4">
      <c r="A86" s="1" t="s">
        <v>18</v>
      </c>
      <c r="B86" s="4">
        <v>58</v>
      </c>
      <c r="C86" s="4">
        <v>79</v>
      </c>
      <c r="D86" s="4">
        <v>81</v>
      </c>
      <c r="E86" s="4">
        <v>0</v>
      </c>
      <c r="F86" s="4">
        <v>45.733899999999998</v>
      </c>
      <c r="G86" s="4">
        <v>50.700099999999999</v>
      </c>
      <c r="H86" s="4">
        <v>48.0824</v>
      </c>
      <c r="I86" s="4">
        <v>0</v>
      </c>
      <c r="J86" s="4">
        <v>45.121899999999997</v>
      </c>
      <c r="K86" s="4">
        <v>49.879600000000003</v>
      </c>
      <c r="L86" s="4">
        <v>47.789700000000003</v>
      </c>
      <c r="M86" s="4">
        <v>0</v>
      </c>
      <c r="N86" s="4">
        <v>0.79</v>
      </c>
      <c r="O86" s="4">
        <v>0.64</v>
      </c>
      <c r="P86" s="4">
        <v>0.59</v>
      </c>
      <c r="Q86" s="4">
        <v>0</v>
      </c>
    </row>
    <row r="87" spans="1:17" x14ac:dyDescent="0.35">
      <c r="A87" s="11" t="s">
        <v>20</v>
      </c>
      <c r="B87" s="11">
        <v>809</v>
      </c>
      <c r="C87" s="11">
        <v>928</v>
      </c>
      <c r="D87" s="12">
        <v>1122</v>
      </c>
      <c r="E87" s="11">
        <v>220</v>
      </c>
      <c r="F87" s="11">
        <v>618.03510000000006</v>
      </c>
      <c r="G87" s="11">
        <v>625.96630000000005</v>
      </c>
      <c r="H87" s="11">
        <v>676.58699999999999</v>
      </c>
      <c r="I87" s="11">
        <v>130.92349999999999</v>
      </c>
      <c r="J87" s="11">
        <v>614.37419999999997</v>
      </c>
      <c r="K87" s="11">
        <v>621.07090000000005</v>
      </c>
      <c r="L87" s="11">
        <v>671.95090000000005</v>
      </c>
      <c r="M87" s="11">
        <v>130.03219999999999</v>
      </c>
      <c r="N87" s="11">
        <v>0.76</v>
      </c>
      <c r="O87" s="11">
        <v>0.67</v>
      </c>
      <c r="P87" s="11">
        <v>0.6</v>
      </c>
      <c r="Q87" s="11">
        <v>0.6</v>
      </c>
    </row>
    <row r="88" spans="1:17" x14ac:dyDescent="0.35">
      <c r="A88" s="178" t="s">
        <v>0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84"/>
      <c r="Q88" s="84"/>
    </row>
    <row r="89" spans="1:17" x14ac:dyDescent="0.35">
      <c r="A89" s="178" t="s">
        <v>372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84"/>
      <c r="Q89" s="84"/>
    </row>
    <row r="90" spans="1:17" ht="23.25" thickBot="1" x14ac:dyDescent="0.4">
      <c r="A90" s="179" t="s">
        <v>2</v>
      </c>
      <c r="B90" s="82"/>
      <c r="C90" s="180" t="s">
        <v>3</v>
      </c>
      <c r="D90" s="180"/>
      <c r="E90" s="83"/>
      <c r="F90" s="180" t="s">
        <v>4</v>
      </c>
      <c r="G90" s="180"/>
      <c r="H90" s="83"/>
      <c r="I90" s="83"/>
      <c r="J90" s="181" t="s">
        <v>5</v>
      </c>
      <c r="K90" s="181"/>
      <c r="L90" s="181"/>
      <c r="M90" s="181"/>
      <c r="N90" s="182" t="s">
        <v>6</v>
      </c>
      <c r="O90" s="182"/>
      <c r="P90" s="182"/>
      <c r="Q90" s="182"/>
    </row>
    <row r="91" spans="1:17" ht="24" thickTop="1" thickBot="1" x14ac:dyDescent="0.4">
      <c r="A91" s="180"/>
      <c r="B91" s="9">
        <v>2557</v>
      </c>
      <c r="C91" s="9">
        <v>2558</v>
      </c>
      <c r="D91" s="9">
        <v>2559</v>
      </c>
      <c r="E91" s="9">
        <v>2560</v>
      </c>
      <c r="F91" s="9">
        <v>2557</v>
      </c>
      <c r="G91" s="9">
        <v>2558</v>
      </c>
      <c r="H91" s="9">
        <v>2559</v>
      </c>
      <c r="I91" s="9">
        <v>2560</v>
      </c>
      <c r="J91" s="9">
        <v>2557</v>
      </c>
      <c r="K91" s="9">
        <v>2558</v>
      </c>
      <c r="L91" s="9">
        <v>2559</v>
      </c>
      <c r="M91" s="9">
        <v>2560</v>
      </c>
      <c r="N91" s="10">
        <v>2557</v>
      </c>
      <c r="O91" s="10">
        <v>2558</v>
      </c>
      <c r="P91" s="10">
        <v>2559</v>
      </c>
      <c r="Q91" s="10">
        <v>2560</v>
      </c>
    </row>
    <row r="92" spans="1:17" ht="24" thickTop="1" thickBot="1" x14ac:dyDescent="0.4">
      <c r="A92" s="5" t="s">
        <v>7</v>
      </c>
      <c r="B92" s="8">
        <v>124</v>
      </c>
      <c r="C92" s="8">
        <v>101</v>
      </c>
      <c r="D92" s="8">
        <v>155</v>
      </c>
      <c r="E92" s="8">
        <v>152</v>
      </c>
      <c r="F92" s="8">
        <v>76.932100000000005</v>
      </c>
      <c r="G92" s="8">
        <v>53.940300000000001</v>
      </c>
      <c r="H92" s="8">
        <v>96.163399999999996</v>
      </c>
      <c r="I92" s="8">
        <v>82.705200000000005</v>
      </c>
      <c r="J92" s="8">
        <v>76.544700000000006</v>
      </c>
      <c r="K92" s="8">
        <v>53.5809</v>
      </c>
      <c r="L92" s="8">
        <v>96.110399999999998</v>
      </c>
      <c r="M92" s="8">
        <v>82.264099999999999</v>
      </c>
      <c r="N92" s="8">
        <v>0.62</v>
      </c>
      <c r="O92" s="8">
        <v>0.53</v>
      </c>
      <c r="P92" s="8">
        <v>0.62</v>
      </c>
      <c r="Q92" s="8">
        <v>0.54</v>
      </c>
    </row>
    <row r="93" spans="1:17" ht="23.25" thickBot="1" x14ac:dyDescent="0.4">
      <c r="A93" s="1" t="s">
        <v>8</v>
      </c>
      <c r="B93" s="4">
        <v>110</v>
      </c>
      <c r="C93" s="4">
        <v>106</v>
      </c>
      <c r="D93" s="4">
        <v>126</v>
      </c>
      <c r="E93" s="4">
        <v>123</v>
      </c>
      <c r="F93" s="4">
        <v>61.870600000000003</v>
      </c>
      <c r="G93" s="4">
        <v>56.760199999999998</v>
      </c>
      <c r="H93" s="4">
        <v>72.008099999999999</v>
      </c>
      <c r="I93" s="4">
        <v>71.921199999999999</v>
      </c>
      <c r="J93" s="4">
        <v>62.042499999999997</v>
      </c>
      <c r="K93" s="4">
        <v>56.346200000000003</v>
      </c>
      <c r="L93" s="4">
        <v>71.527600000000007</v>
      </c>
      <c r="M93" s="4">
        <v>71.719800000000006</v>
      </c>
      <c r="N93" s="4">
        <v>0.56000000000000005</v>
      </c>
      <c r="O93" s="4">
        <v>0.54</v>
      </c>
      <c r="P93" s="4">
        <v>0.56999999999999995</v>
      </c>
      <c r="Q93" s="4">
        <v>0.57999999999999996</v>
      </c>
    </row>
    <row r="94" spans="1:17" ht="23.25" thickBot="1" x14ac:dyDescent="0.4">
      <c r="A94" s="5" t="s">
        <v>9</v>
      </c>
      <c r="B94" s="8">
        <v>103</v>
      </c>
      <c r="C94" s="8">
        <v>92</v>
      </c>
      <c r="D94" s="8">
        <v>118</v>
      </c>
      <c r="E94" s="8">
        <v>44</v>
      </c>
      <c r="F94" s="8">
        <v>60.7682</v>
      </c>
      <c r="G94" s="8">
        <v>47.5871</v>
      </c>
      <c r="H94" s="8">
        <v>73.283500000000004</v>
      </c>
      <c r="I94" s="8">
        <v>28.310600000000001</v>
      </c>
      <c r="J94" s="8">
        <v>60.3277</v>
      </c>
      <c r="K94" s="8">
        <v>47.116500000000002</v>
      </c>
      <c r="L94" s="8">
        <v>73.158199999999994</v>
      </c>
      <c r="M94" s="8">
        <v>28.037700000000001</v>
      </c>
      <c r="N94" s="8">
        <v>0.59</v>
      </c>
      <c r="O94" s="8">
        <v>0.52</v>
      </c>
      <c r="P94" s="8">
        <v>0.62</v>
      </c>
      <c r="Q94" s="8">
        <v>0.64</v>
      </c>
    </row>
    <row r="95" spans="1:17" ht="23.25" thickBot="1" x14ac:dyDescent="0.4">
      <c r="A95" s="1" t="s">
        <v>10</v>
      </c>
      <c r="B95" s="4">
        <v>127</v>
      </c>
      <c r="C95" s="4">
        <v>115</v>
      </c>
      <c r="D95" s="4">
        <v>105</v>
      </c>
      <c r="E95" s="4">
        <v>0</v>
      </c>
      <c r="F95" s="4">
        <v>68.705299999999994</v>
      </c>
      <c r="G95" s="4">
        <v>66.5886</v>
      </c>
      <c r="H95" s="4">
        <v>63.035699999999999</v>
      </c>
      <c r="I95" s="4">
        <v>0</v>
      </c>
      <c r="J95" s="4">
        <v>68.457300000000004</v>
      </c>
      <c r="K95" s="4">
        <v>66.382199999999997</v>
      </c>
      <c r="L95" s="4">
        <v>62.873899999999999</v>
      </c>
      <c r="M95" s="4">
        <v>0</v>
      </c>
      <c r="N95" s="4">
        <v>0.54</v>
      </c>
      <c r="O95" s="4">
        <v>0.57999999999999996</v>
      </c>
      <c r="P95" s="4">
        <v>0.6</v>
      </c>
      <c r="Q95" s="4">
        <v>0</v>
      </c>
    </row>
    <row r="96" spans="1:17" ht="23.25" thickBot="1" x14ac:dyDescent="0.4">
      <c r="A96" s="5" t="s">
        <v>11</v>
      </c>
      <c r="B96" s="8">
        <v>101</v>
      </c>
      <c r="C96" s="8">
        <v>120</v>
      </c>
      <c r="D96" s="8">
        <v>99</v>
      </c>
      <c r="E96" s="8">
        <v>0</v>
      </c>
      <c r="F96" s="8">
        <v>60.931699999999999</v>
      </c>
      <c r="G96" s="8">
        <v>69.785799999999995</v>
      </c>
      <c r="H96" s="8">
        <v>80.703299999999999</v>
      </c>
      <c r="I96" s="8">
        <v>0</v>
      </c>
      <c r="J96" s="8">
        <v>60.577199999999998</v>
      </c>
      <c r="K96" s="8">
        <v>69.87</v>
      </c>
      <c r="L96" s="8">
        <v>80.660399999999996</v>
      </c>
      <c r="M96" s="8">
        <v>0</v>
      </c>
      <c r="N96" s="8">
        <v>0.6</v>
      </c>
      <c r="O96" s="8">
        <v>0.57999999999999996</v>
      </c>
      <c r="P96" s="8">
        <v>0.82</v>
      </c>
      <c r="Q96" s="8">
        <v>0</v>
      </c>
    </row>
    <row r="97" spans="1:17" ht="23.25" thickBot="1" x14ac:dyDescent="0.4">
      <c r="A97" s="1" t="s">
        <v>12</v>
      </c>
      <c r="B97" s="4">
        <v>138</v>
      </c>
      <c r="C97" s="4">
        <v>105</v>
      </c>
      <c r="D97" s="4">
        <v>128</v>
      </c>
      <c r="E97" s="4">
        <v>0</v>
      </c>
      <c r="F97" s="4">
        <v>92.934799999999996</v>
      </c>
      <c r="G97" s="4">
        <v>52.159700000000001</v>
      </c>
      <c r="H97" s="4">
        <v>84.619299999999996</v>
      </c>
      <c r="I97" s="4">
        <v>0</v>
      </c>
      <c r="J97" s="4">
        <v>92.538600000000002</v>
      </c>
      <c r="K97" s="4">
        <v>51.900199999999998</v>
      </c>
      <c r="L97" s="4">
        <v>84.567300000000003</v>
      </c>
      <c r="M97" s="4">
        <v>0</v>
      </c>
      <c r="N97" s="4">
        <v>0.67</v>
      </c>
      <c r="O97" s="4">
        <v>0.5</v>
      </c>
      <c r="P97" s="4">
        <v>0.66</v>
      </c>
      <c r="Q97" s="4">
        <v>0</v>
      </c>
    </row>
    <row r="98" spans="1:17" ht="23.25" thickBot="1" x14ac:dyDescent="0.4">
      <c r="A98" s="5" t="s">
        <v>13</v>
      </c>
      <c r="B98" s="8">
        <v>115</v>
      </c>
      <c r="C98" s="8">
        <v>96</v>
      </c>
      <c r="D98" s="8">
        <v>128</v>
      </c>
      <c r="E98" s="8">
        <v>0</v>
      </c>
      <c r="F98" s="8">
        <v>73.025300000000001</v>
      </c>
      <c r="G98" s="8">
        <v>46.591500000000003</v>
      </c>
      <c r="H98" s="8">
        <v>78.137799999999999</v>
      </c>
      <c r="I98" s="8">
        <v>0</v>
      </c>
      <c r="J98" s="8">
        <v>73.004400000000004</v>
      </c>
      <c r="K98" s="8">
        <v>46.417499999999997</v>
      </c>
      <c r="L98" s="8">
        <v>77.787199999999999</v>
      </c>
      <c r="M98" s="8">
        <v>0</v>
      </c>
      <c r="N98" s="8">
        <v>0.64</v>
      </c>
      <c r="O98" s="8">
        <v>0.49</v>
      </c>
      <c r="P98" s="8">
        <v>0.61</v>
      </c>
      <c r="Q98" s="8">
        <v>0</v>
      </c>
    </row>
    <row r="99" spans="1:17" ht="23.25" thickBot="1" x14ac:dyDescent="0.4">
      <c r="A99" s="1" t="s">
        <v>14</v>
      </c>
      <c r="B99" s="4">
        <v>112</v>
      </c>
      <c r="C99" s="4">
        <v>99</v>
      </c>
      <c r="D99" s="4">
        <v>117</v>
      </c>
      <c r="E99" s="4">
        <v>0</v>
      </c>
      <c r="F99" s="4">
        <v>48.313200000000002</v>
      </c>
      <c r="G99" s="4">
        <v>52.286999999999999</v>
      </c>
      <c r="H99" s="4">
        <v>76.080699999999993</v>
      </c>
      <c r="I99" s="4">
        <v>0</v>
      </c>
      <c r="J99" s="4">
        <v>48.162500000000001</v>
      </c>
      <c r="K99" s="4">
        <v>52.060699999999997</v>
      </c>
      <c r="L99" s="4">
        <v>75.339399999999998</v>
      </c>
      <c r="M99" s="4">
        <v>0</v>
      </c>
      <c r="N99" s="4">
        <v>0.43</v>
      </c>
      <c r="O99" s="4">
        <v>0.53</v>
      </c>
      <c r="P99" s="4">
        <v>0.65</v>
      </c>
      <c r="Q99" s="4">
        <v>0</v>
      </c>
    </row>
    <row r="100" spans="1:17" ht="23.25" thickBot="1" x14ac:dyDescent="0.4">
      <c r="A100" s="5" t="s">
        <v>15</v>
      </c>
      <c r="B100" s="8">
        <v>113</v>
      </c>
      <c r="C100" s="8">
        <v>135</v>
      </c>
      <c r="D100" s="8">
        <v>125</v>
      </c>
      <c r="E100" s="8">
        <v>0</v>
      </c>
      <c r="F100" s="8">
        <v>59.3095</v>
      </c>
      <c r="G100" s="8">
        <v>74.892399999999995</v>
      </c>
      <c r="H100" s="8">
        <v>70.724599999999995</v>
      </c>
      <c r="I100" s="8">
        <v>0</v>
      </c>
      <c r="J100" s="8">
        <v>59.151400000000002</v>
      </c>
      <c r="K100" s="8">
        <v>74.331900000000005</v>
      </c>
      <c r="L100" s="8">
        <v>70.314700000000002</v>
      </c>
      <c r="M100" s="8">
        <v>0</v>
      </c>
      <c r="N100" s="8">
        <v>0.52</v>
      </c>
      <c r="O100" s="8">
        <v>0.55000000000000004</v>
      </c>
      <c r="P100" s="8">
        <v>0.56999999999999995</v>
      </c>
      <c r="Q100" s="8">
        <v>0</v>
      </c>
    </row>
    <row r="101" spans="1:17" ht="23.25" thickBot="1" x14ac:dyDescent="0.4">
      <c r="A101" s="1" t="s">
        <v>16</v>
      </c>
      <c r="B101" s="4">
        <v>103</v>
      </c>
      <c r="C101" s="4">
        <v>158</v>
      </c>
      <c r="D101" s="4">
        <v>144</v>
      </c>
      <c r="E101" s="4">
        <v>0</v>
      </c>
      <c r="F101" s="4">
        <v>50.2258</v>
      </c>
      <c r="G101" s="4">
        <v>77.492500000000007</v>
      </c>
      <c r="H101" s="4">
        <v>77.105099999999993</v>
      </c>
      <c r="I101" s="4">
        <v>0</v>
      </c>
      <c r="J101" s="4">
        <v>50.397300000000001</v>
      </c>
      <c r="K101" s="4">
        <v>77.263099999999994</v>
      </c>
      <c r="L101" s="4">
        <v>76.487200000000001</v>
      </c>
      <c r="M101" s="4">
        <v>0</v>
      </c>
      <c r="N101" s="4">
        <v>0.49</v>
      </c>
      <c r="O101" s="4">
        <v>0.49</v>
      </c>
      <c r="P101" s="4">
        <v>0.54</v>
      </c>
      <c r="Q101" s="4">
        <v>0</v>
      </c>
    </row>
    <row r="102" spans="1:17" ht="23.25" thickBot="1" x14ac:dyDescent="0.4">
      <c r="A102" s="5" t="s">
        <v>17</v>
      </c>
      <c r="B102" s="8">
        <v>55</v>
      </c>
      <c r="C102" s="8">
        <v>150</v>
      </c>
      <c r="D102" s="8">
        <v>133</v>
      </c>
      <c r="E102" s="8">
        <v>0</v>
      </c>
      <c r="F102" s="8">
        <v>27.478899999999999</v>
      </c>
      <c r="G102" s="8">
        <v>76.599199999999996</v>
      </c>
      <c r="H102" s="8">
        <v>60.247</v>
      </c>
      <c r="I102" s="8">
        <v>0</v>
      </c>
      <c r="J102" s="8">
        <v>27.256699999999999</v>
      </c>
      <c r="K102" s="8">
        <v>76.401600000000002</v>
      </c>
      <c r="L102" s="8">
        <v>60.5276</v>
      </c>
      <c r="M102" s="8">
        <v>0</v>
      </c>
      <c r="N102" s="8">
        <v>0.5</v>
      </c>
      <c r="O102" s="8">
        <v>0.51</v>
      </c>
      <c r="P102" s="8">
        <v>0.45</v>
      </c>
      <c r="Q102" s="8">
        <v>0</v>
      </c>
    </row>
    <row r="103" spans="1:17" ht="23.25" thickBot="1" x14ac:dyDescent="0.4">
      <c r="A103" s="1" t="s">
        <v>18</v>
      </c>
      <c r="B103" s="4">
        <v>135</v>
      </c>
      <c r="C103" s="4">
        <v>153</v>
      </c>
      <c r="D103" s="4">
        <v>145</v>
      </c>
      <c r="E103" s="4">
        <v>0</v>
      </c>
      <c r="F103" s="4">
        <v>74.871300000000005</v>
      </c>
      <c r="G103" s="4">
        <v>90.622100000000003</v>
      </c>
      <c r="H103" s="4">
        <v>89.897999999999996</v>
      </c>
      <c r="I103" s="4">
        <v>0</v>
      </c>
      <c r="J103" s="4">
        <v>74.309200000000004</v>
      </c>
      <c r="K103" s="4">
        <v>90.138599999999997</v>
      </c>
      <c r="L103" s="4">
        <v>89.97</v>
      </c>
      <c r="M103" s="4">
        <v>0</v>
      </c>
      <c r="N103" s="4">
        <v>0.55000000000000004</v>
      </c>
      <c r="O103" s="4">
        <v>0.59</v>
      </c>
      <c r="P103" s="4">
        <v>0.62</v>
      </c>
      <c r="Q103" s="4">
        <v>0</v>
      </c>
    </row>
    <row r="104" spans="1:17" x14ac:dyDescent="0.35">
      <c r="A104" s="11" t="s">
        <v>20</v>
      </c>
      <c r="B104" s="12">
        <v>1336</v>
      </c>
      <c r="C104" s="12">
        <v>1430</v>
      </c>
      <c r="D104" s="12">
        <v>1523</v>
      </c>
      <c r="E104" s="11">
        <v>319</v>
      </c>
      <c r="F104" s="11">
        <v>755.36670000000004</v>
      </c>
      <c r="G104" s="11">
        <v>765.30640000000005</v>
      </c>
      <c r="H104" s="11">
        <v>922.00649999999996</v>
      </c>
      <c r="I104" s="11">
        <v>182.93700000000001</v>
      </c>
      <c r="J104" s="11">
        <v>752.76949999999999</v>
      </c>
      <c r="K104" s="11">
        <v>761.80939999999998</v>
      </c>
      <c r="L104" s="11">
        <v>919.32389999999998</v>
      </c>
      <c r="M104" s="11">
        <v>182.02160000000001</v>
      </c>
      <c r="N104" s="11">
        <v>0.56999999999999995</v>
      </c>
      <c r="O104" s="11">
        <v>0.54</v>
      </c>
      <c r="P104" s="11">
        <v>0.61</v>
      </c>
      <c r="Q104" s="11">
        <v>0.56999999999999995</v>
      </c>
    </row>
  </sheetData>
  <mergeCells count="42">
    <mergeCell ref="A1:O1"/>
    <mergeCell ref="A2:O2"/>
    <mergeCell ref="A3:A4"/>
    <mergeCell ref="C3:D3"/>
    <mergeCell ref="F3:G3"/>
    <mergeCell ref="J3:M3"/>
    <mergeCell ref="N3:Q3"/>
    <mergeCell ref="A18:O18"/>
    <mergeCell ref="A19:O19"/>
    <mergeCell ref="A20:A21"/>
    <mergeCell ref="C20:D20"/>
    <mergeCell ref="F20:G20"/>
    <mergeCell ref="J20:M20"/>
    <mergeCell ref="N20:Q20"/>
    <mergeCell ref="A35:O35"/>
    <mergeCell ref="A36:O36"/>
    <mergeCell ref="A37:A38"/>
    <mergeCell ref="C37:D37"/>
    <mergeCell ref="F37:G37"/>
    <mergeCell ref="J37:M37"/>
    <mergeCell ref="N37:Q37"/>
    <mergeCell ref="A53:O53"/>
    <mergeCell ref="A54:O54"/>
    <mergeCell ref="A55:A56"/>
    <mergeCell ref="C55:D55"/>
    <mergeCell ref="F55:G55"/>
    <mergeCell ref="J55:M55"/>
    <mergeCell ref="N55:Q55"/>
    <mergeCell ref="A71:O71"/>
    <mergeCell ref="A72:O72"/>
    <mergeCell ref="A73:A74"/>
    <mergeCell ref="C73:D73"/>
    <mergeCell ref="F73:G73"/>
    <mergeCell ref="J73:M73"/>
    <mergeCell ref="N73:Q73"/>
    <mergeCell ref="A88:O88"/>
    <mergeCell ref="A89:O89"/>
    <mergeCell ref="A90:A91"/>
    <mergeCell ref="C90:D90"/>
    <mergeCell ref="F90:G90"/>
    <mergeCell ref="J90:M90"/>
    <mergeCell ref="N90:Q9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A3" sqref="A3:A4"/>
    </sheetView>
  </sheetViews>
  <sheetFormatPr defaultRowHeight="22.5" x14ac:dyDescent="0.35"/>
  <sheetData>
    <row r="1" spans="1:17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</row>
    <row r="2" spans="1:17" x14ac:dyDescent="0.35">
      <c r="A2" s="178" t="s">
        <v>393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</row>
    <row r="3" spans="1:17" ht="23.25" thickBot="1" x14ac:dyDescent="0.4">
      <c r="A3" s="179" t="s">
        <v>2</v>
      </c>
      <c r="B3" s="82"/>
      <c r="C3" s="180" t="s">
        <v>3</v>
      </c>
      <c r="D3" s="180"/>
      <c r="E3" s="83"/>
      <c r="F3" s="180" t="s">
        <v>4</v>
      </c>
      <c r="G3" s="180"/>
      <c r="H3" s="83"/>
      <c r="I3" s="83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7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7" ht="24" thickTop="1" thickBot="1" x14ac:dyDescent="0.4">
      <c r="A5" s="5" t="s">
        <v>7</v>
      </c>
      <c r="B5" s="6">
        <v>1814</v>
      </c>
      <c r="C5" s="6">
        <v>1820</v>
      </c>
      <c r="D5" s="6">
        <v>1862</v>
      </c>
      <c r="E5" s="6">
        <v>1880</v>
      </c>
      <c r="F5" s="6">
        <v>1878.8742999999999</v>
      </c>
      <c r="G5" s="6">
        <v>1899.9412</v>
      </c>
      <c r="H5" s="6">
        <v>1958.7317</v>
      </c>
      <c r="I5" s="6">
        <v>1961.8175000000003</v>
      </c>
      <c r="J5" s="6">
        <v>1874.8428999999999</v>
      </c>
      <c r="K5" s="6">
        <v>1896.0074999999999</v>
      </c>
      <c r="L5" s="6">
        <v>1954.7635</v>
      </c>
      <c r="M5" s="6">
        <v>1958.2435</v>
      </c>
      <c r="N5" s="6">
        <v>5.1700000000000008</v>
      </c>
      <c r="O5" s="6">
        <v>5.1000000000000005</v>
      </c>
      <c r="P5" s="6">
        <v>5.04</v>
      </c>
      <c r="Q5" s="6">
        <v>4.9799999999999995</v>
      </c>
    </row>
    <row r="6" spans="1:17" ht="23.25" thickBot="1" x14ac:dyDescent="0.4">
      <c r="A6" s="1" t="s">
        <v>8</v>
      </c>
      <c r="B6" s="6">
        <v>1577</v>
      </c>
      <c r="C6" s="6">
        <v>1815</v>
      </c>
      <c r="D6" s="6">
        <v>1737</v>
      </c>
      <c r="E6" s="6">
        <v>1160</v>
      </c>
      <c r="F6" s="6">
        <v>1756.4569999999999</v>
      </c>
      <c r="G6" s="6">
        <v>1890.2092</v>
      </c>
      <c r="H6" s="6">
        <v>1912.9524000000001</v>
      </c>
      <c r="I6" s="6">
        <v>1193.6389999999999</v>
      </c>
      <c r="J6" s="6">
        <v>1752.8970000000002</v>
      </c>
      <c r="K6" s="6">
        <v>1884.2265</v>
      </c>
      <c r="L6" s="6">
        <v>1906.5181000000002</v>
      </c>
      <c r="M6" s="6">
        <v>1189.1239</v>
      </c>
      <c r="N6" s="6">
        <v>5.32</v>
      </c>
      <c r="O6" s="6">
        <v>5.01</v>
      </c>
      <c r="P6" s="6">
        <v>5.1400000000000006</v>
      </c>
      <c r="Q6" s="6">
        <v>4.16</v>
      </c>
    </row>
    <row r="7" spans="1:17" ht="23.25" thickBot="1" x14ac:dyDescent="0.4">
      <c r="A7" s="5" t="s">
        <v>9</v>
      </c>
      <c r="B7" s="6">
        <v>1553</v>
      </c>
      <c r="C7" s="6">
        <v>1556</v>
      </c>
      <c r="D7" s="6">
        <v>1830</v>
      </c>
      <c r="E7" s="6">
        <v>147</v>
      </c>
      <c r="F7" s="6">
        <v>1805.7968000000001</v>
      </c>
      <c r="G7" s="6">
        <v>1569.7350999999996</v>
      </c>
      <c r="H7" s="6">
        <v>1993.2705000000001</v>
      </c>
      <c r="I7" s="6">
        <v>170.19310000000002</v>
      </c>
      <c r="J7" s="6">
        <v>1801.3423</v>
      </c>
      <c r="K7" s="6">
        <v>1565.6056000000003</v>
      </c>
      <c r="L7" s="6">
        <v>1985.7215000000003</v>
      </c>
      <c r="M7" s="6">
        <v>170.21190000000001</v>
      </c>
      <c r="N7" s="6">
        <v>5.6</v>
      </c>
      <c r="O7" s="6">
        <v>5.01</v>
      </c>
      <c r="P7" s="6">
        <v>5.2500000000000009</v>
      </c>
      <c r="Q7" s="6">
        <v>2.5599999999999996</v>
      </c>
    </row>
    <row r="8" spans="1:17" ht="23.25" thickBot="1" x14ac:dyDescent="0.4">
      <c r="A8" s="1" t="s">
        <v>10</v>
      </c>
      <c r="B8" s="6">
        <v>1834</v>
      </c>
      <c r="C8" s="6">
        <v>1694</v>
      </c>
      <c r="D8" s="6">
        <v>1786</v>
      </c>
      <c r="E8" s="6">
        <v>0</v>
      </c>
      <c r="F8" s="6">
        <v>1914.1869999999999</v>
      </c>
      <c r="G8" s="6">
        <v>1897.223</v>
      </c>
      <c r="H8" s="6">
        <v>1841.3992000000001</v>
      </c>
      <c r="I8" s="6">
        <v>0</v>
      </c>
      <c r="J8" s="6">
        <v>1910.6000999999999</v>
      </c>
      <c r="K8" s="6">
        <v>1891.6704000000002</v>
      </c>
      <c r="L8" s="6">
        <v>1836.8237000000001</v>
      </c>
      <c r="M8" s="6">
        <v>0</v>
      </c>
      <c r="N8" s="6">
        <v>5.01</v>
      </c>
      <c r="O8" s="6">
        <v>5.17</v>
      </c>
      <c r="P8" s="6">
        <v>5.0999999999999996</v>
      </c>
      <c r="Q8" s="6">
        <v>0</v>
      </c>
    </row>
    <row r="9" spans="1:17" ht="23.25" thickBot="1" x14ac:dyDescent="0.4">
      <c r="A9" s="5" t="s">
        <v>11</v>
      </c>
      <c r="B9" s="6">
        <v>1721</v>
      </c>
      <c r="C9" s="6">
        <v>1582</v>
      </c>
      <c r="D9" s="6">
        <v>1728</v>
      </c>
      <c r="E9" s="6">
        <v>0</v>
      </c>
      <c r="F9" s="6">
        <v>1795.2386000000001</v>
      </c>
      <c r="G9" s="6">
        <v>1671.5535</v>
      </c>
      <c r="H9" s="6">
        <v>1801.7439999999999</v>
      </c>
      <c r="I9" s="6">
        <v>0</v>
      </c>
      <c r="J9" s="6">
        <v>1790.5317999999997</v>
      </c>
      <c r="K9" s="6">
        <v>1668.8863999999999</v>
      </c>
      <c r="L9" s="6">
        <v>1797.1423000000002</v>
      </c>
      <c r="M9" s="6">
        <v>0</v>
      </c>
      <c r="N9" s="6">
        <v>5.17</v>
      </c>
      <c r="O9" s="6">
        <v>5.1100000000000003</v>
      </c>
      <c r="P9" s="6">
        <v>5.08</v>
      </c>
      <c r="Q9" s="6">
        <v>0</v>
      </c>
    </row>
    <row r="10" spans="1:17" ht="23.25" thickBot="1" x14ac:dyDescent="0.4">
      <c r="A10" s="1" t="s">
        <v>12</v>
      </c>
      <c r="B10" s="6">
        <v>1841</v>
      </c>
      <c r="C10" s="6">
        <v>1690</v>
      </c>
      <c r="D10" s="6">
        <v>2061</v>
      </c>
      <c r="E10" s="6">
        <v>0</v>
      </c>
      <c r="F10" s="6">
        <v>1853.6583000000001</v>
      </c>
      <c r="G10" s="6">
        <v>1627.6634999999997</v>
      </c>
      <c r="H10" s="6">
        <v>1837.1722</v>
      </c>
      <c r="I10" s="6">
        <v>0</v>
      </c>
      <c r="J10" s="6">
        <v>1848.5833000000002</v>
      </c>
      <c r="K10" s="6">
        <v>1622.2519000000002</v>
      </c>
      <c r="L10" s="6">
        <v>1833.6511999999998</v>
      </c>
      <c r="M10" s="6">
        <v>0</v>
      </c>
      <c r="N10" s="6">
        <v>5.08</v>
      </c>
      <c r="O10" s="6">
        <v>4.8199999999999994</v>
      </c>
      <c r="P10" s="6">
        <v>4.5299999999999994</v>
      </c>
      <c r="Q10" s="6">
        <v>0</v>
      </c>
    </row>
    <row r="11" spans="1:17" ht="23.25" thickBot="1" x14ac:dyDescent="0.4">
      <c r="A11" s="5" t="s">
        <v>13</v>
      </c>
      <c r="B11" s="6">
        <v>1697</v>
      </c>
      <c r="C11" s="6">
        <v>1536</v>
      </c>
      <c r="D11" s="6">
        <v>1767</v>
      </c>
      <c r="E11" s="6">
        <v>0</v>
      </c>
      <c r="F11" s="6">
        <v>1629.8484000000001</v>
      </c>
      <c r="G11" s="6">
        <v>1610.8547000000001</v>
      </c>
      <c r="H11" s="6">
        <v>1698.2634</v>
      </c>
      <c r="I11" s="6">
        <v>0</v>
      </c>
      <c r="J11" s="6">
        <v>1626.8261</v>
      </c>
      <c r="K11" s="6">
        <v>1606.9126000000001</v>
      </c>
      <c r="L11" s="6">
        <v>1693.1984</v>
      </c>
      <c r="M11" s="6">
        <v>0</v>
      </c>
      <c r="N11" s="6">
        <v>4.6599999999999993</v>
      </c>
      <c r="O11" s="6">
        <v>4.95</v>
      </c>
      <c r="P11" s="6">
        <v>4.8600000000000003</v>
      </c>
      <c r="Q11" s="6">
        <v>0</v>
      </c>
    </row>
    <row r="12" spans="1:17" ht="23.25" thickBot="1" x14ac:dyDescent="0.4">
      <c r="A12" s="1" t="s">
        <v>14</v>
      </c>
      <c r="B12" s="6">
        <v>1637</v>
      </c>
      <c r="C12" s="6">
        <v>1778</v>
      </c>
      <c r="D12" s="6">
        <v>1701</v>
      </c>
      <c r="E12" s="6">
        <v>0</v>
      </c>
      <c r="F12" s="6">
        <v>1655.6855</v>
      </c>
      <c r="G12" s="6">
        <v>1705.7228</v>
      </c>
      <c r="H12" s="6">
        <v>1786.6231</v>
      </c>
      <c r="I12" s="6">
        <v>0</v>
      </c>
      <c r="J12" s="6">
        <v>1653.3880999999997</v>
      </c>
      <c r="K12" s="6">
        <v>1700.586</v>
      </c>
      <c r="L12" s="6">
        <v>1778.9872000000003</v>
      </c>
      <c r="M12" s="6">
        <v>0</v>
      </c>
      <c r="N12" s="6">
        <v>4.92</v>
      </c>
      <c r="O12" s="6">
        <v>4.6100000000000003</v>
      </c>
      <c r="P12" s="6">
        <v>5.12</v>
      </c>
      <c r="Q12" s="6">
        <v>0</v>
      </c>
    </row>
    <row r="13" spans="1:17" ht="23.25" thickBot="1" x14ac:dyDescent="0.4">
      <c r="A13" s="5" t="s">
        <v>15</v>
      </c>
      <c r="B13" s="6">
        <v>1815</v>
      </c>
      <c r="C13" s="6">
        <v>1868</v>
      </c>
      <c r="D13" s="6">
        <v>1796</v>
      </c>
      <c r="E13" s="6">
        <v>0</v>
      </c>
      <c r="F13" s="6">
        <v>1799.0536000000002</v>
      </c>
      <c r="G13" s="6">
        <v>1826.5624</v>
      </c>
      <c r="H13" s="6">
        <v>1721.2864</v>
      </c>
      <c r="I13" s="6">
        <v>0</v>
      </c>
      <c r="J13" s="6">
        <v>1795.8115</v>
      </c>
      <c r="K13" s="6">
        <v>1821.2873</v>
      </c>
      <c r="L13" s="6">
        <v>1716.4117999999999</v>
      </c>
      <c r="M13" s="6">
        <v>0</v>
      </c>
      <c r="N13" s="6">
        <v>4.8599999999999994</v>
      </c>
      <c r="O13" s="6">
        <v>4.8999999999999995</v>
      </c>
      <c r="P13" s="6">
        <v>4.78</v>
      </c>
      <c r="Q13" s="6">
        <v>0</v>
      </c>
    </row>
    <row r="14" spans="1:17" ht="23.25" thickBot="1" x14ac:dyDescent="0.4">
      <c r="A14" s="1" t="s">
        <v>16</v>
      </c>
      <c r="B14" s="6">
        <v>1770</v>
      </c>
      <c r="C14" s="6">
        <v>1803</v>
      </c>
      <c r="D14" s="6">
        <v>1866</v>
      </c>
      <c r="E14" s="6">
        <v>0</v>
      </c>
      <c r="F14" s="6">
        <v>1733.4068000000002</v>
      </c>
      <c r="G14" s="6">
        <v>1705.1913999999999</v>
      </c>
      <c r="H14" s="6">
        <v>1755.5244</v>
      </c>
      <c r="I14" s="6">
        <v>0</v>
      </c>
      <c r="J14" s="6">
        <v>1728.9904000000004</v>
      </c>
      <c r="K14" s="6">
        <v>1701.3029999999999</v>
      </c>
      <c r="L14" s="6">
        <v>1752.9826999999998</v>
      </c>
      <c r="M14" s="6">
        <v>0</v>
      </c>
      <c r="N14" s="6">
        <v>4.7300000000000004</v>
      </c>
      <c r="O14" s="6">
        <v>4.6500000000000004</v>
      </c>
      <c r="P14" s="6">
        <v>4.51</v>
      </c>
      <c r="Q14" s="6">
        <v>0</v>
      </c>
    </row>
    <row r="15" spans="1:17" ht="23.25" thickBot="1" x14ac:dyDescent="0.4">
      <c r="A15" s="5" t="s">
        <v>17</v>
      </c>
      <c r="B15" s="6">
        <v>1613</v>
      </c>
      <c r="C15" s="6">
        <v>1870</v>
      </c>
      <c r="D15" s="6">
        <v>1920</v>
      </c>
      <c r="E15" s="6">
        <v>0</v>
      </c>
      <c r="F15" s="6">
        <v>1570.5554999999999</v>
      </c>
      <c r="G15" s="6">
        <v>1805.2003</v>
      </c>
      <c r="H15" s="6">
        <v>1834.3845000000001</v>
      </c>
      <c r="I15" s="6">
        <v>0</v>
      </c>
      <c r="J15" s="6">
        <v>1569.3474000000001</v>
      </c>
      <c r="K15" s="6">
        <v>1800.6959999999997</v>
      </c>
      <c r="L15" s="6">
        <v>1828.2598999999998</v>
      </c>
      <c r="M15" s="6">
        <v>0</v>
      </c>
      <c r="N15" s="6">
        <v>4.6900000000000004</v>
      </c>
      <c r="O15" s="6">
        <v>4.5699999999999994</v>
      </c>
      <c r="P15" s="6">
        <v>4.45</v>
      </c>
      <c r="Q15" s="6">
        <v>0</v>
      </c>
    </row>
    <row r="16" spans="1:17" ht="23.25" thickBot="1" x14ac:dyDescent="0.4">
      <c r="A16" s="1" t="s">
        <v>18</v>
      </c>
      <c r="B16" s="6">
        <v>1694</v>
      </c>
      <c r="C16" s="6">
        <v>1919</v>
      </c>
      <c r="D16" s="6">
        <v>1958</v>
      </c>
      <c r="E16" s="6">
        <v>0</v>
      </c>
      <c r="F16" s="6">
        <v>1657.6759</v>
      </c>
      <c r="G16" s="6">
        <v>1834.9712000000002</v>
      </c>
      <c r="H16" s="6">
        <v>1824.5404000000001</v>
      </c>
      <c r="I16" s="6">
        <v>0</v>
      </c>
      <c r="J16" s="6">
        <v>1654.7139</v>
      </c>
      <c r="K16" s="6">
        <v>1829.2499</v>
      </c>
      <c r="L16" s="6">
        <v>1820.0297</v>
      </c>
      <c r="M16" s="6">
        <v>0</v>
      </c>
      <c r="N16" s="6">
        <v>4.7299999999999995</v>
      </c>
      <c r="O16" s="6">
        <v>4.7300000000000004</v>
      </c>
      <c r="P16" s="6">
        <v>4.4899999999999993</v>
      </c>
      <c r="Q16" s="6">
        <v>0</v>
      </c>
    </row>
    <row r="17" spans="1:17" x14ac:dyDescent="0.35">
      <c r="A17" s="11" t="s">
        <v>20</v>
      </c>
      <c r="B17" s="6">
        <v>20566</v>
      </c>
      <c r="C17" s="6">
        <v>20931</v>
      </c>
      <c r="D17" s="6">
        <v>22012</v>
      </c>
      <c r="E17" s="6">
        <v>3187</v>
      </c>
      <c r="F17" s="6">
        <v>21050.437699999999</v>
      </c>
      <c r="G17" s="6">
        <v>21044.828300000001</v>
      </c>
      <c r="H17" s="6">
        <v>21965.892199999998</v>
      </c>
      <c r="I17" s="6">
        <v>3325.6496000000002</v>
      </c>
      <c r="J17" s="6">
        <v>21007.874799999994</v>
      </c>
      <c r="K17" s="6">
        <v>20988.683099999995</v>
      </c>
      <c r="L17" s="6">
        <v>21904.49</v>
      </c>
      <c r="M17" s="6">
        <v>3317.5792999999999</v>
      </c>
      <c r="N17" s="6">
        <v>5.0000000000000009</v>
      </c>
      <c r="O17" s="6">
        <v>4.87</v>
      </c>
      <c r="P17" s="6">
        <v>4.8499999999999996</v>
      </c>
      <c r="Q17" s="6">
        <v>4.8999999999999995</v>
      </c>
    </row>
  </sheetData>
  <mergeCells count="7">
    <mergeCell ref="A1:O1"/>
    <mergeCell ref="A2:O2"/>
    <mergeCell ref="A3:A4"/>
    <mergeCell ref="C3:D3"/>
    <mergeCell ref="F3:G3"/>
    <mergeCell ref="J3:M3"/>
    <mergeCell ref="N3:Q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A3" sqref="A3:A4"/>
    </sheetView>
  </sheetViews>
  <sheetFormatPr defaultRowHeight="22.5" x14ac:dyDescent="0.35"/>
  <cols>
    <col min="1" max="1" width="14.375" customWidth="1"/>
    <col min="6" max="8" width="9.25" bestFit="1" customWidth="1"/>
    <col min="9" max="9" width="9.125" bestFit="1" customWidth="1"/>
    <col min="10" max="12" width="9.25" bestFit="1" customWidth="1"/>
    <col min="13" max="13" width="9.125" bestFit="1" customWidth="1"/>
  </cols>
  <sheetData>
    <row r="1" spans="1:17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</row>
    <row r="2" spans="1:17" x14ac:dyDescent="0.35">
      <c r="A2" s="178" t="s">
        <v>393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</row>
    <row r="3" spans="1:17" ht="23.25" customHeight="1" thickBot="1" x14ac:dyDescent="0.4">
      <c r="A3" s="183" t="s">
        <v>35</v>
      </c>
      <c r="B3" s="187" t="s">
        <v>3</v>
      </c>
      <c r="C3" s="187"/>
      <c r="D3" s="187"/>
      <c r="E3" s="187"/>
      <c r="F3" s="188" t="s">
        <v>4</v>
      </c>
      <c r="G3" s="188"/>
      <c r="H3" s="188"/>
      <c r="I3" s="188"/>
      <c r="J3" s="185" t="s">
        <v>5</v>
      </c>
      <c r="K3" s="185"/>
      <c r="L3" s="185"/>
      <c r="M3" s="185"/>
      <c r="N3" s="186" t="s">
        <v>6</v>
      </c>
      <c r="O3" s="186"/>
      <c r="P3" s="186"/>
      <c r="Q3" s="186"/>
    </row>
    <row r="4" spans="1:17" ht="24" thickTop="1" thickBot="1" x14ac:dyDescent="0.4">
      <c r="A4" s="184"/>
      <c r="B4" s="119">
        <v>2557</v>
      </c>
      <c r="C4" s="16">
        <v>2558</v>
      </c>
      <c r="D4" s="16">
        <v>2559</v>
      </c>
      <c r="E4" s="16">
        <v>2560</v>
      </c>
      <c r="F4" s="42">
        <v>2557</v>
      </c>
      <c r="G4" s="42">
        <v>2558</v>
      </c>
      <c r="H4" s="42">
        <v>2559</v>
      </c>
      <c r="I4" s="42">
        <v>2560</v>
      </c>
      <c r="J4" s="41">
        <v>2557</v>
      </c>
      <c r="K4" s="41">
        <v>2558</v>
      </c>
      <c r="L4" s="41">
        <v>2559</v>
      </c>
      <c r="M4" s="41">
        <v>2560</v>
      </c>
      <c r="N4" s="17">
        <v>2557</v>
      </c>
      <c r="O4" s="17">
        <v>2558</v>
      </c>
      <c r="P4" s="17">
        <v>2559</v>
      </c>
      <c r="Q4" s="17">
        <v>2560</v>
      </c>
    </row>
    <row r="5" spans="1:17" ht="24" thickTop="1" thickBot="1" x14ac:dyDescent="0.4">
      <c r="A5" s="107" t="s">
        <v>240</v>
      </c>
      <c r="B5" s="47">
        <v>9099</v>
      </c>
      <c r="C5" s="47">
        <v>9026</v>
      </c>
      <c r="D5" s="47">
        <v>10090</v>
      </c>
      <c r="E5" s="47">
        <v>1459</v>
      </c>
      <c r="F5" s="139">
        <v>9977.8449999999993</v>
      </c>
      <c r="G5" s="139">
        <v>10194.7601</v>
      </c>
      <c r="H5" s="139">
        <v>11527.6523</v>
      </c>
      <c r="I5" s="139">
        <v>1704.2474</v>
      </c>
      <c r="J5" s="139">
        <v>9966.8297999999995</v>
      </c>
      <c r="K5" s="139">
        <v>10182.688899999999</v>
      </c>
      <c r="L5" s="139">
        <v>11503.0406</v>
      </c>
      <c r="M5" s="139">
        <v>1700.6537000000001</v>
      </c>
      <c r="N5" s="46">
        <v>1.1000000000000001</v>
      </c>
      <c r="O5" s="46">
        <v>1.1299999999999999</v>
      </c>
      <c r="P5" s="46">
        <v>1.1399999999999999</v>
      </c>
      <c r="Q5" s="46">
        <v>1.17</v>
      </c>
    </row>
    <row r="6" spans="1:17" ht="23.25" thickBot="1" x14ac:dyDescent="0.4">
      <c r="A6" s="107" t="s">
        <v>373</v>
      </c>
      <c r="B6" s="47">
        <v>5544</v>
      </c>
      <c r="C6" s="47">
        <v>5367</v>
      </c>
      <c r="D6" s="47">
        <v>5066</v>
      </c>
      <c r="E6" s="46">
        <v>939</v>
      </c>
      <c r="F6" s="139">
        <v>7361.4111000000003</v>
      </c>
      <c r="G6" s="139">
        <v>6815.1803</v>
      </c>
      <c r="H6" s="139">
        <v>6141.3626999999997</v>
      </c>
      <c r="I6" s="139">
        <v>1108.8687</v>
      </c>
      <c r="J6" s="139">
        <v>7348.3795</v>
      </c>
      <c r="K6" s="139">
        <v>6795.3573999999999</v>
      </c>
      <c r="L6" s="139">
        <v>6123.9232000000002</v>
      </c>
      <c r="M6" s="139">
        <v>1105.7449999999999</v>
      </c>
      <c r="N6" s="46">
        <v>1.33</v>
      </c>
      <c r="O6" s="46">
        <v>1.27</v>
      </c>
      <c r="P6" s="46">
        <v>1.21</v>
      </c>
      <c r="Q6" s="46">
        <v>1.18</v>
      </c>
    </row>
    <row r="7" spans="1:17" ht="23.25" thickBot="1" x14ac:dyDescent="0.4">
      <c r="A7" s="107" t="s">
        <v>244</v>
      </c>
      <c r="B7" s="47">
        <v>2111</v>
      </c>
      <c r="C7" s="47">
        <v>2221</v>
      </c>
      <c r="D7" s="47">
        <v>2115</v>
      </c>
      <c r="E7" s="46">
        <v>266</v>
      </c>
      <c r="F7" s="139">
        <v>1300.3895</v>
      </c>
      <c r="G7" s="139">
        <v>1425.6306</v>
      </c>
      <c r="H7" s="139">
        <v>1335.9346</v>
      </c>
      <c r="I7" s="139">
        <v>177.30850000000001</v>
      </c>
      <c r="J7" s="139">
        <v>1294.056</v>
      </c>
      <c r="K7" s="139">
        <v>1415.6205</v>
      </c>
      <c r="L7" s="139">
        <v>1328.8416999999999</v>
      </c>
      <c r="M7" s="139">
        <v>177.0009</v>
      </c>
      <c r="N7" s="46">
        <v>0.62</v>
      </c>
      <c r="O7" s="46">
        <v>0.64</v>
      </c>
      <c r="P7" s="46">
        <v>0.63</v>
      </c>
      <c r="Q7" s="46">
        <v>0.67</v>
      </c>
    </row>
    <row r="8" spans="1:17" ht="23.25" thickBot="1" x14ac:dyDescent="0.4">
      <c r="A8" s="107" t="s">
        <v>374</v>
      </c>
      <c r="B8" s="47">
        <v>1667</v>
      </c>
      <c r="C8" s="47">
        <v>1959</v>
      </c>
      <c r="D8" s="47">
        <v>2115</v>
      </c>
      <c r="E8" s="46">
        <v>283</v>
      </c>
      <c r="F8" s="139">
        <v>1037.3903</v>
      </c>
      <c r="G8" s="139">
        <v>1217.9846</v>
      </c>
      <c r="H8" s="139">
        <v>1371.0251000000001</v>
      </c>
      <c r="I8" s="139">
        <v>195.4348</v>
      </c>
      <c r="J8" s="139">
        <v>1031.4657999999999</v>
      </c>
      <c r="K8" s="139">
        <v>1212.136</v>
      </c>
      <c r="L8" s="139">
        <v>1366.1085</v>
      </c>
      <c r="M8" s="139">
        <v>194.90280000000001</v>
      </c>
      <c r="N8" s="46">
        <v>0.62</v>
      </c>
      <c r="O8" s="46">
        <v>0.62</v>
      </c>
      <c r="P8" s="46">
        <v>0.65</v>
      </c>
      <c r="Q8" s="46">
        <v>0.69</v>
      </c>
    </row>
    <row r="9" spans="1:17" ht="23.25" thickBot="1" x14ac:dyDescent="0.4">
      <c r="A9" s="107" t="s">
        <v>375</v>
      </c>
      <c r="B9" s="46">
        <v>809</v>
      </c>
      <c r="C9" s="46">
        <v>928</v>
      </c>
      <c r="D9" s="47">
        <v>1103</v>
      </c>
      <c r="E9" s="46">
        <v>47</v>
      </c>
      <c r="F9" s="139">
        <v>618.03510000000006</v>
      </c>
      <c r="G9" s="139">
        <v>625.96630000000005</v>
      </c>
      <c r="H9" s="139">
        <v>667.91099999999994</v>
      </c>
      <c r="I9" s="139">
        <v>28.7288</v>
      </c>
      <c r="J9" s="139">
        <v>614.37419999999997</v>
      </c>
      <c r="K9" s="139">
        <v>621.07090000000005</v>
      </c>
      <c r="L9" s="139">
        <v>663.25210000000004</v>
      </c>
      <c r="M9" s="139">
        <v>28.642399999999999</v>
      </c>
      <c r="N9" s="46">
        <v>0.76</v>
      </c>
      <c r="O9" s="46">
        <v>0.67</v>
      </c>
      <c r="P9" s="46">
        <v>0.61</v>
      </c>
      <c r="Q9" s="46">
        <v>0.61</v>
      </c>
    </row>
    <row r="10" spans="1:17" ht="23.25" thickBot="1" x14ac:dyDescent="0.4">
      <c r="A10" s="107" t="s">
        <v>376</v>
      </c>
      <c r="B10" s="47">
        <v>1336</v>
      </c>
      <c r="C10" s="47">
        <v>1430</v>
      </c>
      <c r="D10" s="47">
        <v>1523</v>
      </c>
      <c r="E10" s="46">
        <v>193</v>
      </c>
      <c r="F10" s="139">
        <v>755.36670000000004</v>
      </c>
      <c r="G10" s="139">
        <v>765.30640000000005</v>
      </c>
      <c r="H10" s="139">
        <v>922.00649999999996</v>
      </c>
      <c r="I10" s="139">
        <v>111.06140000000001</v>
      </c>
      <c r="J10" s="139">
        <v>752.76949999999999</v>
      </c>
      <c r="K10" s="139">
        <v>761.80939999999998</v>
      </c>
      <c r="L10" s="139">
        <v>919.32389999999998</v>
      </c>
      <c r="M10" s="139">
        <v>110.6345</v>
      </c>
      <c r="N10" s="46">
        <v>0.56999999999999995</v>
      </c>
      <c r="O10" s="46">
        <v>0.54</v>
      </c>
      <c r="P10" s="46">
        <v>0.61</v>
      </c>
      <c r="Q10" s="46">
        <v>0.57999999999999996</v>
      </c>
    </row>
    <row r="11" spans="1:17" ht="23.25" thickBot="1" x14ac:dyDescent="0.4">
      <c r="A11" s="127" t="s">
        <v>20</v>
      </c>
      <c r="B11" s="6">
        <f>+SUM(B5:B10)</f>
        <v>20566</v>
      </c>
      <c r="C11" s="6">
        <f t="shared" ref="C11:M11" si="0">+SUM(C5:C10)</f>
        <v>20931</v>
      </c>
      <c r="D11" s="6">
        <f t="shared" si="0"/>
        <v>22012</v>
      </c>
      <c r="E11" s="6">
        <f t="shared" si="0"/>
        <v>3187</v>
      </c>
      <c r="F11" s="140">
        <f t="shared" si="0"/>
        <v>21050.437699999999</v>
      </c>
      <c r="G11" s="140">
        <f t="shared" si="0"/>
        <v>21044.828300000001</v>
      </c>
      <c r="H11" s="140">
        <f t="shared" si="0"/>
        <v>21965.892199999998</v>
      </c>
      <c r="I11" s="140">
        <f t="shared" si="0"/>
        <v>3325.6496000000002</v>
      </c>
      <c r="J11" s="140">
        <f t="shared" si="0"/>
        <v>21007.874799999994</v>
      </c>
      <c r="K11" s="140">
        <f t="shared" si="0"/>
        <v>20988.683099999995</v>
      </c>
      <c r="L11" s="140">
        <f t="shared" si="0"/>
        <v>21904.49</v>
      </c>
      <c r="M11" s="140">
        <f t="shared" si="0"/>
        <v>3317.5792999999999</v>
      </c>
      <c r="N11" s="6"/>
      <c r="O11" s="6"/>
      <c r="P11" s="6"/>
      <c r="Q11" s="6"/>
    </row>
    <row r="12" spans="1:17" ht="23.25" thickBot="1" x14ac:dyDescent="0.4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23.25" thickBot="1" x14ac:dyDescent="0.4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23.25" thickBot="1" x14ac:dyDescent="0.4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23.25" thickBot="1" x14ac:dyDescent="0.4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3.25" thickBot="1" x14ac:dyDescent="0.4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35">
      <c r="A17" s="1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mergeCells count="7">
    <mergeCell ref="A1:O1"/>
    <mergeCell ref="A2:O2"/>
    <mergeCell ref="A3:A4"/>
    <mergeCell ref="J3:M3"/>
    <mergeCell ref="N3:Q3"/>
    <mergeCell ref="B3:E3"/>
    <mergeCell ref="F3:I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4"/>
  <sheetViews>
    <sheetView topLeftCell="A208" zoomScale="90" zoomScaleNormal="90" workbookViewId="0">
      <selection activeCell="N218" sqref="N218"/>
    </sheetView>
  </sheetViews>
  <sheetFormatPr defaultRowHeight="22.5" x14ac:dyDescent="0.35"/>
  <cols>
    <col min="7" max="8" width="9.625" bestFit="1" customWidth="1"/>
    <col min="11" max="12" width="9.625" bestFit="1" customWidth="1"/>
    <col min="18" max="18" width="29.625" customWidth="1"/>
  </cols>
  <sheetData>
    <row r="1" spans="1:19" ht="22.5" customHeight="1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  <c r="R1" s="14"/>
    </row>
    <row r="2" spans="1:19" ht="22.5" customHeight="1" x14ac:dyDescent="0.35">
      <c r="A2" s="178" t="s">
        <v>307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  <c r="R2" t="s">
        <v>399</v>
      </c>
    </row>
    <row r="3" spans="1:19" ht="23.25" customHeight="1" thickBot="1" x14ac:dyDescent="0.4">
      <c r="A3" s="179" t="s">
        <v>2</v>
      </c>
      <c r="B3" s="82"/>
      <c r="C3" s="180" t="s">
        <v>3</v>
      </c>
      <c r="D3" s="180"/>
      <c r="E3" s="83"/>
      <c r="F3" s="180" t="s">
        <v>4</v>
      </c>
      <c r="G3" s="180"/>
      <c r="H3" s="83"/>
      <c r="I3" s="83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9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9" ht="24" thickTop="1" thickBot="1" x14ac:dyDescent="0.4">
      <c r="A5" s="5" t="s">
        <v>7</v>
      </c>
      <c r="B5" s="6">
        <v>2792</v>
      </c>
      <c r="C5" s="6">
        <v>2904</v>
      </c>
      <c r="D5" s="6">
        <v>3080</v>
      </c>
      <c r="E5" s="6">
        <v>2819</v>
      </c>
      <c r="F5" s="7">
        <v>4584.8629000000001</v>
      </c>
      <c r="G5" s="7">
        <v>4711.4647999999997</v>
      </c>
      <c r="H5" s="7">
        <v>5334.4984000000004</v>
      </c>
      <c r="I5" s="7">
        <v>4912.7924000000003</v>
      </c>
      <c r="J5" s="7">
        <v>4570.6048000000001</v>
      </c>
      <c r="K5" s="7">
        <v>4692.9102999999996</v>
      </c>
      <c r="L5" s="7">
        <v>5320.2390999999998</v>
      </c>
      <c r="M5" s="7">
        <v>4905.3909999999996</v>
      </c>
      <c r="N5" s="8">
        <v>1.64</v>
      </c>
      <c r="O5" s="8">
        <v>1.62</v>
      </c>
      <c r="P5" s="8">
        <v>1.73</v>
      </c>
      <c r="Q5" s="8">
        <v>1.74</v>
      </c>
      <c r="S5">
        <v>8000</v>
      </c>
    </row>
    <row r="6" spans="1:19" ht="23.25" thickBot="1" x14ac:dyDescent="0.4">
      <c r="A6" s="1" t="s">
        <v>8</v>
      </c>
      <c r="B6" s="2">
        <v>2684</v>
      </c>
      <c r="C6" s="2">
        <v>2787</v>
      </c>
      <c r="D6" s="2">
        <v>2794</v>
      </c>
      <c r="E6" s="2">
        <v>2572</v>
      </c>
      <c r="F6" s="3">
        <v>4686.8383999999996</v>
      </c>
      <c r="G6" s="3">
        <v>4827.6986999999999</v>
      </c>
      <c r="H6" s="3">
        <v>5257.6764999999996</v>
      </c>
      <c r="I6" s="3">
        <v>4685.3518000000004</v>
      </c>
      <c r="J6" s="3">
        <v>4676.4943999999996</v>
      </c>
      <c r="K6" s="3">
        <v>4812.0087000000003</v>
      </c>
      <c r="L6" s="3">
        <v>5242.6539000000002</v>
      </c>
      <c r="M6" s="3">
        <v>4681.3055999999997</v>
      </c>
      <c r="N6" s="4">
        <v>1.75</v>
      </c>
      <c r="O6" s="4">
        <v>1.73</v>
      </c>
      <c r="P6" s="4">
        <v>1.88</v>
      </c>
      <c r="Q6" s="4">
        <v>1.82</v>
      </c>
    </row>
    <row r="7" spans="1:19" ht="23.25" thickBot="1" x14ac:dyDescent="0.4">
      <c r="A7" s="5" t="s">
        <v>9</v>
      </c>
      <c r="B7" s="6">
        <v>2626</v>
      </c>
      <c r="C7" s="6">
        <v>2818</v>
      </c>
      <c r="D7" s="6">
        <v>2636</v>
      </c>
      <c r="E7" s="6">
        <v>1584</v>
      </c>
      <c r="F7" s="7">
        <v>4605.7084000000004</v>
      </c>
      <c r="G7" s="7">
        <v>5337.1687000000002</v>
      </c>
      <c r="H7" s="7">
        <v>4410.3832000000002</v>
      </c>
      <c r="I7" s="7">
        <v>2690.1720999999998</v>
      </c>
      <c r="J7" s="7">
        <v>4592.3738000000003</v>
      </c>
      <c r="K7" s="7">
        <v>5318.1805999999997</v>
      </c>
      <c r="L7" s="7">
        <v>4402.8152</v>
      </c>
      <c r="M7" s="7">
        <v>2686.239</v>
      </c>
      <c r="N7" s="8">
        <v>1.75</v>
      </c>
      <c r="O7" s="8">
        <v>1.89</v>
      </c>
      <c r="P7" s="8">
        <v>1.67</v>
      </c>
      <c r="Q7" s="8">
        <v>1.7</v>
      </c>
    </row>
    <row r="8" spans="1:19" ht="23.25" thickBot="1" x14ac:dyDescent="0.4">
      <c r="A8" s="1" t="s">
        <v>10</v>
      </c>
      <c r="B8" s="2">
        <v>2713</v>
      </c>
      <c r="C8" s="2">
        <v>2803</v>
      </c>
      <c r="D8" s="2">
        <v>2575</v>
      </c>
      <c r="E8" s="4">
        <v>0</v>
      </c>
      <c r="F8" s="3">
        <v>4791.0844999999999</v>
      </c>
      <c r="G8" s="3">
        <v>4943.2622000000001</v>
      </c>
      <c r="H8" s="3">
        <v>4635.8856999999998</v>
      </c>
      <c r="I8" s="4">
        <v>0</v>
      </c>
      <c r="J8" s="3">
        <v>4774.2641999999996</v>
      </c>
      <c r="K8" s="3">
        <v>4924.8635000000004</v>
      </c>
      <c r="L8" s="3">
        <v>4624.6194999999998</v>
      </c>
      <c r="M8" s="4">
        <v>0</v>
      </c>
      <c r="N8" s="4">
        <v>1.77</v>
      </c>
      <c r="O8" s="4">
        <v>1.76</v>
      </c>
      <c r="P8" s="4">
        <v>1.8</v>
      </c>
      <c r="Q8" s="4">
        <v>0</v>
      </c>
    </row>
    <row r="9" spans="1:19" ht="23.25" thickBot="1" x14ac:dyDescent="0.4">
      <c r="A9" s="5" t="s">
        <v>11</v>
      </c>
      <c r="B9" s="6">
        <v>2540</v>
      </c>
      <c r="C9" s="6">
        <v>2625</v>
      </c>
      <c r="D9" s="6">
        <v>2480</v>
      </c>
      <c r="E9" s="8">
        <v>0</v>
      </c>
      <c r="F9" s="7">
        <v>4164.7330000000002</v>
      </c>
      <c r="G9" s="7">
        <v>4994.8175000000001</v>
      </c>
      <c r="H9" s="7">
        <v>4490.0492000000004</v>
      </c>
      <c r="I9" s="8">
        <v>0</v>
      </c>
      <c r="J9" s="7">
        <v>4150.0953</v>
      </c>
      <c r="K9" s="7">
        <v>4976.58</v>
      </c>
      <c r="L9" s="7">
        <v>4488.0582000000004</v>
      </c>
      <c r="M9" s="8">
        <v>0</v>
      </c>
      <c r="N9" s="8">
        <v>1.64</v>
      </c>
      <c r="O9" s="8">
        <v>1.9</v>
      </c>
      <c r="P9" s="8">
        <v>1.81</v>
      </c>
      <c r="Q9" s="8">
        <v>0</v>
      </c>
    </row>
    <row r="10" spans="1:19" ht="23.25" thickBot="1" x14ac:dyDescent="0.4">
      <c r="A10" s="1" t="s">
        <v>12</v>
      </c>
      <c r="B10" s="2">
        <v>2812</v>
      </c>
      <c r="C10" s="2">
        <v>2808</v>
      </c>
      <c r="D10" s="2">
        <v>2653</v>
      </c>
      <c r="E10" s="4">
        <v>0</v>
      </c>
      <c r="F10" s="3">
        <v>4654.2797</v>
      </c>
      <c r="G10" s="3">
        <v>5015.0138999999999</v>
      </c>
      <c r="H10" s="3">
        <v>5251.2839999999997</v>
      </c>
      <c r="I10" s="4">
        <v>0</v>
      </c>
      <c r="J10" s="3">
        <v>4639.4049000000005</v>
      </c>
      <c r="K10" s="3">
        <v>4993.1117999999997</v>
      </c>
      <c r="L10" s="3">
        <v>5239.8125</v>
      </c>
      <c r="M10" s="4">
        <v>0</v>
      </c>
      <c r="N10" s="4">
        <v>1.66</v>
      </c>
      <c r="O10" s="4">
        <v>1.79</v>
      </c>
      <c r="P10" s="4">
        <v>1.98</v>
      </c>
      <c r="Q10" s="4">
        <v>0</v>
      </c>
    </row>
    <row r="11" spans="1:19" ht="23.25" thickBot="1" x14ac:dyDescent="0.4">
      <c r="A11" s="5" t="s">
        <v>13</v>
      </c>
      <c r="B11" s="6">
        <v>2562</v>
      </c>
      <c r="C11" s="6">
        <v>2593</v>
      </c>
      <c r="D11" s="6">
        <v>2400</v>
      </c>
      <c r="E11" s="8">
        <v>0</v>
      </c>
      <c r="F11" s="7">
        <v>4525.1410999999998</v>
      </c>
      <c r="G11" s="7">
        <v>4229.2065000000002</v>
      </c>
      <c r="H11" s="7">
        <v>4453.0730000000003</v>
      </c>
      <c r="I11" s="8">
        <v>0</v>
      </c>
      <c r="J11" s="7">
        <v>4509.1652000000004</v>
      </c>
      <c r="K11" s="7">
        <v>4213.6655000000001</v>
      </c>
      <c r="L11" s="7">
        <v>4441.5801000000001</v>
      </c>
      <c r="M11" s="8">
        <v>0</v>
      </c>
      <c r="N11" s="8">
        <v>1.77</v>
      </c>
      <c r="O11" s="8">
        <v>1.63</v>
      </c>
      <c r="P11" s="8">
        <v>1.86</v>
      </c>
      <c r="Q11" s="8">
        <v>0</v>
      </c>
    </row>
    <row r="12" spans="1:19" ht="23.25" thickBot="1" x14ac:dyDescent="0.4">
      <c r="A12" s="1" t="s">
        <v>14</v>
      </c>
      <c r="B12" s="2">
        <v>2631</v>
      </c>
      <c r="C12" s="2">
        <v>2572</v>
      </c>
      <c r="D12" s="2">
        <v>2382</v>
      </c>
      <c r="E12" s="4">
        <v>0</v>
      </c>
      <c r="F12" s="3">
        <v>4246.5879000000004</v>
      </c>
      <c r="G12" s="3">
        <v>4375.1467000000002</v>
      </c>
      <c r="H12" s="3">
        <v>4335.2762000000002</v>
      </c>
      <c r="I12" s="4">
        <v>0</v>
      </c>
      <c r="J12" s="3">
        <v>4233.9080000000004</v>
      </c>
      <c r="K12" s="3">
        <v>4361.8923000000004</v>
      </c>
      <c r="L12" s="3">
        <v>4329.6265000000003</v>
      </c>
      <c r="M12" s="4">
        <v>0</v>
      </c>
      <c r="N12" s="4">
        <v>1.61</v>
      </c>
      <c r="O12" s="4">
        <v>1.7</v>
      </c>
      <c r="P12" s="4">
        <v>1.82</v>
      </c>
      <c r="Q12" s="4">
        <v>0</v>
      </c>
    </row>
    <row r="13" spans="1:19" ht="23.25" thickBot="1" x14ac:dyDescent="0.4">
      <c r="A13" s="5" t="s">
        <v>15</v>
      </c>
      <c r="B13" s="6">
        <v>2709</v>
      </c>
      <c r="C13" s="6">
        <v>2587</v>
      </c>
      <c r="D13" s="6">
        <v>2469</v>
      </c>
      <c r="E13" s="8">
        <v>0</v>
      </c>
      <c r="F13" s="7">
        <v>4591.4985999999999</v>
      </c>
      <c r="G13" s="7">
        <v>4632.4285</v>
      </c>
      <c r="H13" s="7">
        <v>4603.3872000000001</v>
      </c>
      <c r="I13" s="8">
        <v>0</v>
      </c>
      <c r="J13" s="7">
        <v>4574.9179999999997</v>
      </c>
      <c r="K13" s="7">
        <v>4619.4360999999999</v>
      </c>
      <c r="L13" s="7">
        <v>4596.6377000000002</v>
      </c>
      <c r="M13" s="8">
        <v>0</v>
      </c>
      <c r="N13" s="8">
        <v>1.69</v>
      </c>
      <c r="O13" s="8">
        <v>1.79</v>
      </c>
      <c r="P13" s="8">
        <v>1.86</v>
      </c>
      <c r="Q13" s="8">
        <v>0</v>
      </c>
    </row>
    <row r="14" spans="1:19" ht="23.25" thickBot="1" x14ac:dyDescent="0.4">
      <c r="A14" s="1" t="s">
        <v>16</v>
      </c>
      <c r="B14" s="2">
        <v>2863</v>
      </c>
      <c r="C14" s="2">
        <v>2745</v>
      </c>
      <c r="D14" s="2">
        <v>2640</v>
      </c>
      <c r="E14" s="4">
        <v>0</v>
      </c>
      <c r="F14" s="3">
        <v>4817.5477000000001</v>
      </c>
      <c r="G14" s="3">
        <v>4829.1364999999996</v>
      </c>
      <c r="H14" s="3">
        <v>4291.6131999999998</v>
      </c>
      <c r="I14" s="4">
        <v>0</v>
      </c>
      <c r="J14" s="3">
        <v>4800.3585999999996</v>
      </c>
      <c r="K14" s="3">
        <v>4818.2752</v>
      </c>
      <c r="L14" s="3">
        <v>4286.1513000000004</v>
      </c>
      <c r="M14" s="4">
        <v>0</v>
      </c>
      <c r="N14" s="4">
        <v>1.68</v>
      </c>
      <c r="O14" s="4">
        <v>1.76</v>
      </c>
      <c r="P14" s="4">
        <v>1.63</v>
      </c>
      <c r="Q14" s="4">
        <v>0</v>
      </c>
    </row>
    <row r="15" spans="1:19" ht="23.25" thickBot="1" x14ac:dyDescent="0.4">
      <c r="A15" s="5" t="s">
        <v>17</v>
      </c>
      <c r="B15" s="6">
        <v>2863</v>
      </c>
      <c r="C15" s="6">
        <v>2803</v>
      </c>
      <c r="D15" s="6">
        <v>2885</v>
      </c>
      <c r="E15" s="8">
        <v>0</v>
      </c>
      <c r="F15" s="7">
        <v>4892.4755999999998</v>
      </c>
      <c r="G15" s="7">
        <v>5165.2298000000001</v>
      </c>
      <c r="H15" s="7">
        <v>5313.67</v>
      </c>
      <c r="I15" s="8">
        <v>0</v>
      </c>
      <c r="J15" s="7">
        <v>4875.6772000000001</v>
      </c>
      <c r="K15" s="7">
        <v>5154.6894000000002</v>
      </c>
      <c r="L15" s="7">
        <v>5304.7092000000002</v>
      </c>
      <c r="M15" s="8">
        <v>0</v>
      </c>
      <c r="N15" s="8">
        <v>1.71</v>
      </c>
      <c r="O15" s="8">
        <v>1.84</v>
      </c>
      <c r="P15" s="8">
        <v>1.84</v>
      </c>
      <c r="Q15" s="8">
        <v>0</v>
      </c>
    </row>
    <row r="16" spans="1:19" ht="23.25" thickBot="1" x14ac:dyDescent="0.4">
      <c r="A16" s="1" t="s">
        <v>18</v>
      </c>
      <c r="B16" s="2">
        <v>2879</v>
      </c>
      <c r="C16" s="2">
        <v>2875</v>
      </c>
      <c r="D16" s="2">
        <v>2932</v>
      </c>
      <c r="E16" s="4">
        <v>0</v>
      </c>
      <c r="F16" s="3">
        <v>4693.4615999999996</v>
      </c>
      <c r="G16" s="3">
        <v>5122.1475</v>
      </c>
      <c r="H16" s="3">
        <v>5270.0061999999998</v>
      </c>
      <c r="I16" s="4">
        <v>0</v>
      </c>
      <c r="J16" s="3">
        <v>4677.5722999999998</v>
      </c>
      <c r="K16" s="3">
        <v>5108.4335000000001</v>
      </c>
      <c r="L16" s="3">
        <v>5257.2127</v>
      </c>
      <c r="M16" s="4">
        <v>0</v>
      </c>
      <c r="N16" s="4">
        <v>1.63</v>
      </c>
      <c r="O16" s="4">
        <v>1.78</v>
      </c>
      <c r="P16" s="4">
        <v>1.8</v>
      </c>
      <c r="Q16" s="4">
        <v>0</v>
      </c>
    </row>
    <row r="17" spans="1:17" x14ac:dyDescent="0.35">
      <c r="A17" s="11" t="s">
        <v>20</v>
      </c>
      <c r="B17" s="12">
        <v>32674</v>
      </c>
      <c r="C17" s="12">
        <v>32920</v>
      </c>
      <c r="D17" s="12">
        <v>31926</v>
      </c>
      <c r="E17" s="12">
        <v>6975</v>
      </c>
      <c r="F17" s="13">
        <v>55254.219400000002</v>
      </c>
      <c r="G17" s="13">
        <v>58182.721299999997</v>
      </c>
      <c r="H17" s="13">
        <v>57646.802799999998</v>
      </c>
      <c r="I17" s="13">
        <v>12288.3163</v>
      </c>
      <c r="J17" s="13">
        <v>55074.8367</v>
      </c>
      <c r="K17" s="13">
        <v>57994.046900000001</v>
      </c>
      <c r="L17" s="13">
        <v>57534.115899999997</v>
      </c>
      <c r="M17" s="13">
        <v>12272.935600000001</v>
      </c>
      <c r="N17" s="11">
        <v>1.69</v>
      </c>
      <c r="O17" s="11">
        <v>1.77</v>
      </c>
      <c r="P17" s="11">
        <v>1.81</v>
      </c>
      <c r="Q17" s="11">
        <v>1.76</v>
      </c>
    </row>
    <row r="18" spans="1:17" x14ac:dyDescent="0.35">
      <c r="A18" s="178" t="s">
        <v>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84"/>
      <c r="Q18" s="84"/>
    </row>
    <row r="19" spans="1:17" x14ac:dyDescent="0.35">
      <c r="A19" s="178" t="s">
        <v>308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84"/>
      <c r="Q19" s="84"/>
    </row>
    <row r="20" spans="1:17" ht="23.25" thickBot="1" x14ac:dyDescent="0.4">
      <c r="A20" s="179" t="s">
        <v>2</v>
      </c>
      <c r="B20" s="82"/>
      <c r="C20" s="180" t="s">
        <v>3</v>
      </c>
      <c r="D20" s="180"/>
      <c r="E20" s="83"/>
      <c r="F20" s="180" t="s">
        <v>4</v>
      </c>
      <c r="G20" s="180"/>
      <c r="H20" s="83"/>
      <c r="I20" s="83"/>
      <c r="J20" s="181" t="s">
        <v>5</v>
      </c>
      <c r="K20" s="181"/>
      <c r="L20" s="181"/>
      <c r="M20" s="181"/>
      <c r="N20" s="182" t="s">
        <v>6</v>
      </c>
      <c r="O20" s="182"/>
      <c r="P20" s="182"/>
      <c r="Q20" s="182"/>
    </row>
    <row r="21" spans="1:17" ht="24" thickTop="1" thickBot="1" x14ac:dyDescent="0.4">
      <c r="A21" s="180"/>
      <c r="B21" s="9">
        <v>2557</v>
      </c>
      <c r="C21" s="9">
        <v>2558</v>
      </c>
      <c r="D21" s="9">
        <v>2559</v>
      </c>
      <c r="E21" s="9">
        <v>2560</v>
      </c>
      <c r="F21" s="9">
        <v>2557</v>
      </c>
      <c r="G21" s="9">
        <v>2558</v>
      </c>
      <c r="H21" s="9">
        <v>2559</v>
      </c>
      <c r="I21" s="9">
        <v>2560</v>
      </c>
      <c r="J21" s="9">
        <v>2557</v>
      </c>
      <c r="K21" s="9">
        <v>2558</v>
      </c>
      <c r="L21" s="9">
        <v>2559</v>
      </c>
      <c r="M21" s="9">
        <v>2560</v>
      </c>
      <c r="N21" s="10">
        <v>2557</v>
      </c>
      <c r="O21" s="10">
        <v>2558</v>
      </c>
      <c r="P21" s="10">
        <v>2559</v>
      </c>
      <c r="Q21" s="10">
        <v>2560</v>
      </c>
    </row>
    <row r="22" spans="1:17" ht="24" thickTop="1" thickBot="1" x14ac:dyDescent="0.4">
      <c r="A22" s="5" t="s">
        <v>7</v>
      </c>
      <c r="B22" s="6">
        <v>1229</v>
      </c>
      <c r="C22" s="6">
        <v>1254</v>
      </c>
      <c r="D22" s="6">
        <v>1304</v>
      </c>
      <c r="E22" s="6">
        <v>1112</v>
      </c>
      <c r="F22" s="7">
        <v>1553</v>
      </c>
      <c r="G22" s="7">
        <v>1423.7627</v>
      </c>
      <c r="H22" s="7">
        <v>1523.998</v>
      </c>
      <c r="I22" s="7">
        <v>1504.4263000000001</v>
      </c>
      <c r="J22" s="7">
        <v>1554.3858</v>
      </c>
      <c r="K22" s="7">
        <v>1424.7529</v>
      </c>
      <c r="L22" s="7">
        <v>1527.1541999999999</v>
      </c>
      <c r="M22" s="7">
        <v>1503.1564000000001</v>
      </c>
      <c r="N22" s="8">
        <v>1.26</v>
      </c>
      <c r="O22" s="8">
        <v>1.1399999999999999</v>
      </c>
      <c r="P22" s="8">
        <v>1.17</v>
      </c>
      <c r="Q22" s="8">
        <v>1.35</v>
      </c>
    </row>
    <row r="23" spans="1:17" ht="23.25" thickBot="1" x14ac:dyDescent="0.4">
      <c r="A23" s="1" t="s">
        <v>8</v>
      </c>
      <c r="B23" s="2">
        <v>1123</v>
      </c>
      <c r="C23" s="2">
        <v>1057</v>
      </c>
      <c r="D23" s="2">
        <v>1194</v>
      </c>
      <c r="E23" s="2">
        <v>1014</v>
      </c>
      <c r="F23" s="3">
        <v>1467.9345000000001</v>
      </c>
      <c r="G23" s="3">
        <v>1020.6119</v>
      </c>
      <c r="H23" s="3">
        <v>1461.9803999999999</v>
      </c>
      <c r="I23" s="3">
        <v>1336.4251999999999</v>
      </c>
      <c r="J23" s="3">
        <v>1468.6936000000001</v>
      </c>
      <c r="K23" s="3">
        <v>1022.5113</v>
      </c>
      <c r="L23" s="3">
        <v>1464.5455999999999</v>
      </c>
      <c r="M23" s="3">
        <v>1337.7698</v>
      </c>
      <c r="N23" s="4">
        <v>1.31</v>
      </c>
      <c r="O23" s="4">
        <v>0.97</v>
      </c>
      <c r="P23" s="4">
        <v>1.22</v>
      </c>
      <c r="Q23" s="4">
        <v>1.32</v>
      </c>
    </row>
    <row r="24" spans="1:17" ht="23.25" thickBot="1" x14ac:dyDescent="0.4">
      <c r="A24" s="5" t="s">
        <v>9</v>
      </c>
      <c r="B24" s="6">
        <v>1054</v>
      </c>
      <c r="C24" s="6">
        <v>1080</v>
      </c>
      <c r="D24" s="6">
        <v>1101</v>
      </c>
      <c r="E24" s="8">
        <v>602</v>
      </c>
      <c r="F24" s="7">
        <v>1481.6691000000001</v>
      </c>
      <c r="G24" s="7">
        <v>1076.9338</v>
      </c>
      <c r="H24" s="7">
        <v>1390.1143999999999</v>
      </c>
      <c r="I24" s="8">
        <v>875.77840000000003</v>
      </c>
      <c r="J24" s="7">
        <v>1481.7053000000001</v>
      </c>
      <c r="K24" s="7">
        <v>1078.7501</v>
      </c>
      <c r="L24" s="7">
        <v>1391.0782999999999</v>
      </c>
      <c r="M24" s="8">
        <v>875.05769999999995</v>
      </c>
      <c r="N24" s="8">
        <v>1.41</v>
      </c>
      <c r="O24" s="8">
        <v>1</v>
      </c>
      <c r="P24" s="8">
        <v>1.26</v>
      </c>
      <c r="Q24" s="8">
        <v>1.45</v>
      </c>
    </row>
    <row r="25" spans="1:17" ht="23.25" thickBot="1" x14ac:dyDescent="0.4">
      <c r="A25" s="1" t="s">
        <v>10</v>
      </c>
      <c r="B25" s="2">
        <v>1126</v>
      </c>
      <c r="C25" s="2">
        <v>1071</v>
      </c>
      <c r="D25" s="2">
        <v>1028</v>
      </c>
      <c r="E25" s="4">
        <v>0</v>
      </c>
      <c r="F25" s="3">
        <v>1522.7541000000001</v>
      </c>
      <c r="G25" s="3">
        <v>1281.1468</v>
      </c>
      <c r="H25" s="3">
        <v>1120.8942999999999</v>
      </c>
      <c r="I25" s="4">
        <v>0</v>
      </c>
      <c r="J25" s="3">
        <v>1522.2056</v>
      </c>
      <c r="K25" s="3">
        <v>1283.1974</v>
      </c>
      <c r="L25" s="3">
        <v>1123.2123999999999</v>
      </c>
      <c r="M25" s="4">
        <v>0</v>
      </c>
      <c r="N25" s="4">
        <v>1.35</v>
      </c>
      <c r="O25" s="4">
        <v>1.2</v>
      </c>
      <c r="P25" s="4">
        <v>1.0900000000000001</v>
      </c>
      <c r="Q25" s="4">
        <v>0</v>
      </c>
    </row>
    <row r="26" spans="1:17" ht="23.25" thickBot="1" x14ac:dyDescent="0.4">
      <c r="A26" s="5" t="s">
        <v>11</v>
      </c>
      <c r="B26" s="6">
        <v>1108</v>
      </c>
      <c r="C26" s="8">
        <v>983</v>
      </c>
      <c r="D26" s="6">
        <v>1085</v>
      </c>
      <c r="E26" s="8">
        <v>0</v>
      </c>
      <c r="F26" s="7">
        <v>1362.1234999999999</v>
      </c>
      <c r="G26" s="7">
        <v>1060.0434</v>
      </c>
      <c r="H26" s="7">
        <v>1293.6940999999999</v>
      </c>
      <c r="I26" s="8">
        <v>0</v>
      </c>
      <c r="J26" s="7">
        <v>1360.6398999999999</v>
      </c>
      <c r="K26" s="7">
        <v>1060.7643</v>
      </c>
      <c r="L26" s="7">
        <v>1294.2382</v>
      </c>
      <c r="M26" s="8">
        <v>0</v>
      </c>
      <c r="N26" s="8">
        <v>1.23</v>
      </c>
      <c r="O26" s="8">
        <v>1.08</v>
      </c>
      <c r="P26" s="8">
        <v>1.19</v>
      </c>
      <c r="Q26" s="8">
        <v>0</v>
      </c>
    </row>
    <row r="27" spans="1:17" ht="23.25" thickBot="1" x14ac:dyDescent="0.4">
      <c r="A27" s="1" t="s">
        <v>12</v>
      </c>
      <c r="B27" s="2">
        <v>1268</v>
      </c>
      <c r="C27" s="2">
        <v>1102</v>
      </c>
      <c r="D27" s="2">
        <v>1170</v>
      </c>
      <c r="E27" s="4">
        <v>0</v>
      </c>
      <c r="F27" s="3">
        <v>1593.19</v>
      </c>
      <c r="G27" s="3">
        <v>1128.6759</v>
      </c>
      <c r="H27" s="3">
        <v>1457.7315000000001</v>
      </c>
      <c r="I27" s="4">
        <v>0</v>
      </c>
      <c r="J27" s="3">
        <v>1594.5205000000001</v>
      </c>
      <c r="K27" s="3">
        <v>1130.8106</v>
      </c>
      <c r="L27" s="3">
        <v>1458.3314</v>
      </c>
      <c r="M27" s="4">
        <v>0</v>
      </c>
      <c r="N27" s="4">
        <v>1.26</v>
      </c>
      <c r="O27" s="4">
        <v>1.02</v>
      </c>
      <c r="P27" s="4">
        <v>1.25</v>
      </c>
      <c r="Q27" s="4">
        <v>0</v>
      </c>
    </row>
    <row r="28" spans="1:17" ht="23.25" thickBot="1" x14ac:dyDescent="0.4">
      <c r="A28" s="5" t="s">
        <v>13</v>
      </c>
      <c r="B28" s="6">
        <v>1074</v>
      </c>
      <c r="C28" s="6">
        <v>1014</v>
      </c>
      <c r="D28" s="6">
        <v>1015</v>
      </c>
      <c r="E28" s="8">
        <v>0</v>
      </c>
      <c r="F28" s="7">
        <v>1318.9276</v>
      </c>
      <c r="G28" s="7">
        <v>1200.6675</v>
      </c>
      <c r="H28" s="7">
        <v>1284.6041</v>
      </c>
      <c r="I28" s="8">
        <v>0</v>
      </c>
      <c r="J28" s="7">
        <v>1318.1601000000001</v>
      </c>
      <c r="K28" s="7">
        <v>1202.1905999999999</v>
      </c>
      <c r="L28" s="7">
        <v>1286.7923000000001</v>
      </c>
      <c r="M28" s="8">
        <v>0</v>
      </c>
      <c r="N28" s="8">
        <v>1.23</v>
      </c>
      <c r="O28" s="8">
        <v>1.18</v>
      </c>
      <c r="P28" s="8">
        <v>1.27</v>
      </c>
      <c r="Q28" s="8">
        <v>0</v>
      </c>
    </row>
    <row r="29" spans="1:17" ht="23.25" thickBot="1" x14ac:dyDescent="0.4">
      <c r="A29" s="1" t="s">
        <v>14</v>
      </c>
      <c r="B29" s="2">
        <v>1120</v>
      </c>
      <c r="C29" s="2">
        <v>1056</v>
      </c>
      <c r="D29" s="4">
        <v>964</v>
      </c>
      <c r="E29" s="4">
        <v>0</v>
      </c>
      <c r="F29" s="3">
        <v>1306.7284</v>
      </c>
      <c r="G29" s="3">
        <v>1065.7969000000001</v>
      </c>
      <c r="H29" s="3">
        <v>1351.1049</v>
      </c>
      <c r="I29" s="4">
        <v>0</v>
      </c>
      <c r="J29" s="3">
        <v>1308.3188</v>
      </c>
      <c r="K29" s="3">
        <v>1067.8397</v>
      </c>
      <c r="L29" s="3">
        <v>1351.9766</v>
      </c>
      <c r="M29" s="4">
        <v>0</v>
      </c>
      <c r="N29" s="4">
        <v>1.17</v>
      </c>
      <c r="O29" s="4">
        <v>1.01</v>
      </c>
      <c r="P29" s="4">
        <v>1.4</v>
      </c>
      <c r="Q29" s="4">
        <v>0</v>
      </c>
    </row>
    <row r="30" spans="1:17" ht="23.25" thickBot="1" x14ac:dyDescent="0.4">
      <c r="A30" s="5" t="s">
        <v>15</v>
      </c>
      <c r="B30" s="6">
        <v>1212</v>
      </c>
      <c r="C30" s="6">
        <v>1130</v>
      </c>
      <c r="D30" s="8">
        <v>979</v>
      </c>
      <c r="E30" s="8">
        <v>0</v>
      </c>
      <c r="F30" s="7">
        <v>1348.1922999999999</v>
      </c>
      <c r="G30" s="7">
        <v>1288.7463</v>
      </c>
      <c r="H30" s="7">
        <v>1271.4001000000001</v>
      </c>
      <c r="I30" s="8">
        <v>0</v>
      </c>
      <c r="J30" s="7">
        <v>1348.1783</v>
      </c>
      <c r="K30" s="7">
        <v>1291.3507999999999</v>
      </c>
      <c r="L30" s="7">
        <v>1269.7863</v>
      </c>
      <c r="M30" s="8">
        <v>0</v>
      </c>
      <c r="N30" s="8">
        <v>1.1100000000000001</v>
      </c>
      <c r="O30" s="8">
        <v>1.1399999999999999</v>
      </c>
      <c r="P30" s="8">
        <v>1.3</v>
      </c>
      <c r="Q30" s="8">
        <v>0</v>
      </c>
    </row>
    <row r="31" spans="1:17" ht="23.25" thickBot="1" x14ac:dyDescent="0.4">
      <c r="A31" s="1" t="s">
        <v>16</v>
      </c>
      <c r="B31" s="2">
        <v>1192</v>
      </c>
      <c r="C31" s="2">
        <v>1033</v>
      </c>
      <c r="D31" s="2">
        <v>1022</v>
      </c>
      <c r="E31" s="4">
        <v>0</v>
      </c>
      <c r="F31" s="3">
        <v>1373.2464</v>
      </c>
      <c r="G31" s="3">
        <v>1146.6452999999999</v>
      </c>
      <c r="H31" s="3">
        <v>1252.3916999999999</v>
      </c>
      <c r="I31" s="4">
        <v>0</v>
      </c>
      <c r="J31" s="3">
        <v>1376.0436</v>
      </c>
      <c r="K31" s="3">
        <v>1147.8336999999999</v>
      </c>
      <c r="L31" s="3">
        <v>1253.0882999999999</v>
      </c>
      <c r="M31" s="4">
        <v>0</v>
      </c>
      <c r="N31" s="4">
        <v>1.1499999999999999</v>
      </c>
      <c r="O31" s="4">
        <v>1.1100000000000001</v>
      </c>
      <c r="P31" s="4">
        <v>1.23</v>
      </c>
      <c r="Q31" s="4">
        <v>0</v>
      </c>
    </row>
    <row r="32" spans="1:17" ht="23.25" thickBot="1" x14ac:dyDescent="0.4">
      <c r="A32" s="5" t="s">
        <v>17</v>
      </c>
      <c r="B32" s="6">
        <v>1105</v>
      </c>
      <c r="C32" s="6">
        <v>1105</v>
      </c>
      <c r="D32" s="6">
        <v>1166</v>
      </c>
      <c r="E32" s="8">
        <v>0</v>
      </c>
      <c r="F32" s="7">
        <v>1153.4228000000001</v>
      </c>
      <c r="G32" s="7">
        <v>1195.4317000000001</v>
      </c>
      <c r="H32" s="7">
        <v>1394.5816</v>
      </c>
      <c r="I32" s="8">
        <v>0</v>
      </c>
      <c r="J32" s="7">
        <v>1154.8789999999999</v>
      </c>
      <c r="K32" s="7">
        <v>1198.8592000000001</v>
      </c>
      <c r="L32" s="7">
        <v>1393.3067000000001</v>
      </c>
      <c r="M32" s="8">
        <v>0</v>
      </c>
      <c r="N32" s="8">
        <v>1.04</v>
      </c>
      <c r="O32" s="8">
        <v>1.08</v>
      </c>
      <c r="P32" s="8">
        <v>1.2</v>
      </c>
      <c r="Q32" s="8">
        <v>0</v>
      </c>
    </row>
    <row r="33" spans="1:17" ht="23.25" thickBot="1" x14ac:dyDescent="0.4">
      <c r="A33" s="1" t="s">
        <v>18</v>
      </c>
      <c r="B33" s="2">
        <v>1202</v>
      </c>
      <c r="C33" s="2">
        <v>1269</v>
      </c>
      <c r="D33" s="2">
        <v>1227</v>
      </c>
      <c r="E33" s="4">
        <v>0</v>
      </c>
      <c r="F33" s="3">
        <v>1336.8101999999999</v>
      </c>
      <c r="G33" s="3">
        <v>1363.8838000000001</v>
      </c>
      <c r="H33" s="3">
        <v>1683.9590000000001</v>
      </c>
      <c r="I33" s="4">
        <v>0</v>
      </c>
      <c r="J33" s="3">
        <v>1340.0082</v>
      </c>
      <c r="K33" s="3">
        <v>1366.1784</v>
      </c>
      <c r="L33" s="3">
        <v>1682.1838</v>
      </c>
      <c r="M33" s="4">
        <v>0</v>
      </c>
      <c r="N33" s="4">
        <v>1.1100000000000001</v>
      </c>
      <c r="O33" s="4">
        <v>1.07</v>
      </c>
      <c r="P33" s="4">
        <v>1.37</v>
      </c>
      <c r="Q33" s="4">
        <v>0</v>
      </c>
    </row>
    <row r="34" spans="1:17" x14ac:dyDescent="0.35">
      <c r="A34" s="11" t="s">
        <v>20</v>
      </c>
      <c r="B34" s="12">
        <v>13813</v>
      </c>
      <c r="C34" s="12">
        <v>13154</v>
      </c>
      <c r="D34" s="12">
        <v>13255</v>
      </c>
      <c r="E34" s="12">
        <v>2728</v>
      </c>
      <c r="F34" s="13">
        <v>16817.998899999999</v>
      </c>
      <c r="G34" s="13">
        <v>14252.346</v>
      </c>
      <c r="H34" s="13">
        <v>16486.454099999999</v>
      </c>
      <c r="I34" s="13">
        <v>3716.6298999999999</v>
      </c>
      <c r="J34" s="13">
        <v>16827.738700000002</v>
      </c>
      <c r="K34" s="13">
        <v>14275.039000000001</v>
      </c>
      <c r="L34" s="13">
        <v>16495.694100000001</v>
      </c>
      <c r="M34" s="13">
        <v>3715.9839000000002</v>
      </c>
      <c r="N34" s="11">
        <v>1.22</v>
      </c>
      <c r="O34" s="11">
        <v>1.08</v>
      </c>
      <c r="P34" s="11">
        <v>1.24</v>
      </c>
      <c r="Q34" s="11">
        <v>1.36</v>
      </c>
    </row>
    <row r="35" spans="1:17" x14ac:dyDescent="0.35">
      <c r="A35" s="178" t="s">
        <v>0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84"/>
      <c r="Q35" s="84"/>
    </row>
    <row r="36" spans="1:17" x14ac:dyDescent="0.35">
      <c r="A36" s="178" t="s">
        <v>309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84"/>
      <c r="Q36" s="84"/>
    </row>
    <row r="37" spans="1:17" ht="23.25" thickBot="1" x14ac:dyDescent="0.4">
      <c r="A37" s="179" t="s">
        <v>2</v>
      </c>
      <c r="B37" s="82"/>
      <c r="C37" s="180" t="s">
        <v>3</v>
      </c>
      <c r="D37" s="180"/>
      <c r="E37" s="83"/>
      <c r="F37" s="180" t="s">
        <v>4</v>
      </c>
      <c r="G37" s="180"/>
      <c r="H37" s="83"/>
      <c r="I37" s="83"/>
      <c r="J37" s="181" t="s">
        <v>5</v>
      </c>
      <c r="K37" s="181"/>
      <c r="L37" s="181"/>
      <c r="M37" s="181"/>
      <c r="N37" s="182" t="s">
        <v>6</v>
      </c>
      <c r="O37" s="182"/>
      <c r="P37" s="182"/>
      <c r="Q37" s="182"/>
    </row>
    <row r="38" spans="1:17" ht="24" thickTop="1" thickBot="1" x14ac:dyDescent="0.4">
      <c r="A38" s="180"/>
      <c r="B38" s="9">
        <v>2557</v>
      </c>
      <c r="C38" s="9">
        <v>2558</v>
      </c>
      <c r="D38" s="9">
        <v>2559</v>
      </c>
      <c r="E38" s="9">
        <v>2560</v>
      </c>
      <c r="F38" s="9">
        <v>2557</v>
      </c>
      <c r="G38" s="9">
        <v>2558</v>
      </c>
      <c r="H38" s="9">
        <v>2559</v>
      </c>
      <c r="I38" s="9">
        <v>2560</v>
      </c>
      <c r="J38" s="9">
        <v>2557</v>
      </c>
      <c r="K38" s="9">
        <v>2558</v>
      </c>
      <c r="L38" s="9">
        <v>2559</v>
      </c>
      <c r="M38" s="9">
        <v>2560</v>
      </c>
      <c r="N38" s="10">
        <v>2557</v>
      </c>
      <c r="O38" s="10">
        <v>2558</v>
      </c>
      <c r="P38" s="10">
        <v>2559</v>
      </c>
      <c r="Q38" s="10">
        <v>2560</v>
      </c>
    </row>
    <row r="39" spans="1:17" ht="24" thickTop="1" thickBot="1" x14ac:dyDescent="0.4">
      <c r="A39" s="5" t="s">
        <v>7</v>
      </c>
      <c r="B39" s="8">
        <v>443</v>
      </c>
      <c r="C39" s="8">
        <v>418</v>
      </c>
      <c r="D39" s="8">
        <v>455</v>
      </c>
      <c r="E39" s="8">
        <v>423</v>
      </c>
      <c r="F39" s="8">
        <v>257.46850000000001</v>
      </c>
      <c r="G39" s="8">
        <v>247.7945</v>
      </c>
      <c r="H39" s="8">
        <v>235.8819</v>
      </c>
      <c r="I39" s="8">
        <v>274.22399999999999</v>
      </c>
      <c r="J39" s="8">
        <v>256.89530000000002</v>
      </c>
      <c r="K39" s="8">
        <v>247.83690000000001</v>
      </c>
      <c r="L39" s="8">
        <v>235.3349</v>
      </c>
      <c r="M39" s="8">
        <v>273.07380000000001</v>
      </c>
      <c r="N39" s="8">
        <v>0.57999999999999996</v>
      </c>
      <c r="O39" s="8">
        <v>0.59</v>
      </c>
      <c r="P39" s="8">
        <v>0.52</v>
      </c>
      <c r="Q39" s="8">
        <v>0.65</v>
      </c>
    </row>
    <row r="40" spans="1:17" ht="23.25" thickBot="1" x14ac:dyDescent="0.4">
      <c r="A40" s="1" t="s">
        <v>8</v>
      </c>
      <c r="B40" s="4">
        <v>346</v>
      </c>
      <c r="C40" s="4">
        <v>334</v>
      </c>
      <c r="D40" s="4">
        <v>460</v>
      </c>
      <c r="E40" s="4">
        <v>396</v>
      </c>
      <c r="F40" s="4">
        <v>217.1686</v>
      </c>
      <c r="G40" s="4">
        <v>202.4804</v>
      </c>
      <c r="H40" s="4">
        <v>239.28030000000001</v>
      </c>
      <c r="I40" s="4">
        <v>251.16059999999999</v>
      </c>
      <c r="J40" s="4">
        <v>216.39109999999999</v>
      </c>
      <c r="K40" s="4">
        <v>202.1114</v>
      </c>
      <c r="L40" s="4">
        <v>237.69030000000001</v>
      </c>
      <c r="M40" s="4">
        <v>250.0026</v>
      </c>
      <c r="N40" s="4">
        <v>0.63</v>
      </c>
      <c r="O40" s="4">
        <v>0.61</v>
      </c>
      <c r="P40" s="4">
        <v>0.52</v>
      </c>
      <c r="Q40" s="4">
        <v>0.63</v>
      </c>
    </row>
    <row r="41" spans="1:17" ht="23.25" thickBot="1" x14ac:dyDescent="0.4">
      <c r="A41" s="5" t="s">
        <v>9</v>
      </c>
      <c r="B41" s="8">
        <v>349</v>
      </c>
      <c r="C41" s="8">
        <v>283</v>
      </c>
      <c r="D41" s="8">
        <v>420</v>
      </c>
      <c r="E41" s="8">
        <v>346</v>
      </c>
      <c r="F41" s="8">
        <v>227.54910000000001</v>
      </c>
      <c r="G41" s="8">
        <v>162.3297</v>
      </c>
      <c r="H41" s="8">
        <v>229.83779999999999</v>
      </c>
      <c r="I41" s="8">
        <v>209.2835</v>
      </c>
      <c r="J41" s="8">
        <v>226.6301</v>
      </c>
      <c r="K41" s="8">
        <v>161.65199999999999</v>
      </c>
      <c r="L41" s="8">
        <v>228.48089999999999</v>
      </c>
      <c r="M41" s="8">
        <v>208.59180000000001</v>
      </c>
      <c r="N41" s="8">
        <v>0.65</v>
      </c>
      <c r="O41" s="8">
        <v>0.56999999999999995</v>
      </c>
      <c r="P41" s="8">
        <v>0.55000000000000004</v>
      </c>
      <c r="Q41" s="8">
        <v>0.6</v>
      </c>
    </row>
    <row r="42" spans="1:17" ht="23.25" thickBot="1" x14ac:dyDescent="0.4">
      <c r="A42" s="1" t="s">
        <v>10</v>
      </c>
      <c r="B42" s="4">
        <v>358</v>
      </c>
      <c r="C42" s="4">
        <v>324</v>
      </c>
      <c r="D42" s="4">
        <v>384</v>
      </c>
      <c r="E42" s="4">
        <v>113</v>
      </c>
      <c r="F42" s="4">
        <v>209.85939999999999</v>
      </c>
      <c r="G42" s="4">
        <v>182.00989999999999</v>
      </c>
      <c r="H42" s="4">
        <v>217.48320000000001</v>
      </c>
      <c r="I42" s="4">
        <v>69.007199999999997</v>
      </c>
      <c r="J42" s="4">
        <v>208.72229999999999</v>
      </c>
      <c r="K42" s="4">
        <v>181.3879</v>
      </c>
      <c r="L42" s="4">
        <v>216.36359999999999</v>
      </c>
      <c r="M42" s="4">
        <v>68.676100000000005</v>
      </c>
      <c r="N42" s="4">
        <v>0.59</v>
      </c>
      <c r="O42" s="4">
        <v>0.56000000000000005</v>
      </c>
      <c r="P42" s="4">
        <v>0.56999999999999995</v>
      </c>
      <c r="Q42" s="4">
        <v>0.61</v>
      </c>
    </row>
    <row r="43" spans="1:17" ht="23.25" thickBot="1" x14ac:dyDescent="0.4">
      <c r="A43" s="5" t="s">
        <v>11</v>
      </c>
      <c r="B43" s="8">
        <v>347</v>
      </c>
      <c r="C43" s="8">
        <v>304</v>
      </c>
      <c r="D43" s="8">
        <v>341</v>
      </c>
      <c r="E43" s="8">
        <v>0</v>
      </c>
      <c r="F43" s="8">
        <v>235.68260000000001</v>
      </c>
      <c r="G43" s="8">
        <v>172.03700000000001</v>
      </c>
      <c r="H43" s="8">
        <v>201.30609999999999</v>
      </c>
      <c r="I43" s="8">
        <v>0</v>
      </c>
      <c r="J43" s="8">
        <v>235.2885</v>
      </c>
      <c r="K43" s="8">
        <v>171.16730000000001</v>
      </c>
      <c r="L43" s="8">
        <v>200.99639999999999</v>
      </c>
      <c r="M43" s="8">
        <v>0</v>
      </c>
      <c r="N43" s="8">
        <v>0.68</v>
      </c>
      <c r="O43" s="8">
        <v>0.56999999999999995</v>
      </c>
      <c r="P43" s="8">
        <v>0.59</v>
      </c>
      <c r="Q43" s="8">
        <v>0</v>
      </c>
    </row>
    <row r="44" spans="1:17" ht="23.25" thickBot="1" x14ac:dyDescent="0.4">
      <c r="A44" s="1" t="s">
        <v>12</v>
      </c>
      <c r="B44" s="4">
        <v>385</v>
      </c>
      <c r="C44" s="4">
        <v>424</v>
      </c>
      <c r="D44" s="4">
        <v>384</v>
      </c>
      <c r="E44" s="4">
        <v>0</v>
      </c>
      <c r="F44" s="4">
        <v>242.9324</v>
      </c>
      <c r="G44" s="4">
        <v>248.4572</v>
      </c>
      <c r="H44" s="4">
        <v>218.75550000000001</v>
      </c>
      <c r="I44" s="4">
        <v>0</v>
      </c>
      <c r="J44" s="4">
        <v>242.24209999999999</v>
      </c>
      <c r="K44" s="4">
        <v>247.5634</v>
      </c>
      <c r="L44" s="4">
        <v>217.97190000000001</v>
      </c>
      <c r="M44" s="4">
        <v>0</v>
      </c>
      <c r="N44" s="4">
        <v>0.63</v>
      </c>
      <c r="O44" s="4">
        <v>0.59</v>
      </c>
      <c r="P44" s="4">
        <v>0.56999999999999995</v>
      </c>
      <c r="Q44" s="4">
        <v>0</v>
      </c>
    </row>
    <row r="45" spans="1:17" ht="23.25" thickBot="1" x14ac:dyDescent="0.4">
      <c r="A45" s="5" t="s">
        <v>13</v>
      </c>
      <c r="B45" s="8">
        <v>338</v>
      </c>
      <c r="C45" s="8">
        <v>417</v>
      </c>
      <c r="D45" s="8">
        <v>315</v>
      </c>
      <c r="E45" s="8">
        <v>0</v>
      </c>
      <c r="F45" s="8">
        <v>236.29040000000001</v>
      </c>
      <c r="G45" s="8">
        <v>249.49940000000001</v>
      </c>
      <c r="H45" s="8">
        <v>211.1814</v>
      </c>
      <c r="I45" s="8">
        <v>0</v>
      </c>
      <c r="J45" s="8">
        <v>235.45490000000001</v>
      </c>
      <c r="K45" s="8">
        <v>248.73230000000001</v>
      </c>
      <c r="L45" s="8">
        <v>210.49160000000001</v>
      </c>
      <c r="M45" s="8">
        <v>0</v>
      </c>
      <c r="N45" s="8">
        <v>0.7</v>
      </c>
      <c r="O45" s="8">
        <v>0.6</v>
      </c>
      <c r="P45" s="8">
        <v>0.67</v>
      </c>
      <c r="Q45" s="8">
        <v>0</v>
      </c>
    </row>
    <row r="46" spans="1:17" ht="23.25" thickBot="1" x14ac:dyDescent="0.4">
      <c r="A46" s="1" t="s">
        <v>14</v>
      </c>
      <c r="B46" s="4">
        <v>342</v>
      </c>
      <c r="C46" s="4">
        <v>421</v>
      </c>
      <c r="D46" s="4">
        <v>307</v>
      </c>
      <c r="E46" s="4">
        <v>0</v>
      </c>
      <c r="F46" s="4">
        <v>195.99709999999999</v>
      </c>
      <c r="G46" s="4">
        <v>251.8612</v>
      </c>
      <c r="H46" s="4">
        <v>200.7722</v>
      </c>
      <c r="I46" s="4">
        <v>0</v>
      </c>
      <c r="J46" s="4">
        <v>196.4307</v>
      </c>
      <c r="K46" s="4">
        <v>250.73249999999999</v>
      </c>
      <c r="L46" s="4">
        <v>200.33580000000001</v>
      </c>
      <c r="M46" s="4">
        <v>0</v>
      </c>
      <c r="N46" s="4">
        <v>0.56999999999999995</v>
      </c>
      <c r="O46" s="4">
        <v>0.6</v>
      </c>
      <c r="P46" s="4">
        <v>0.65</v>
      </c>
      <c r="Q46" s="4">
        <v>0</v>
      </c>
    </row>
    <row r="47" spans="1:17" ht="23.25" thickBot="1" x14ac:dyDescent="0.4">
      <c r="A47" s="5" t="s">
        <v>15</v>
      </c>
      <c r="B47" s="8">
        <v>429</v>
      </c>
      <c r="C47" s="8">
        <v>461</v>
      </c>
      <c r="D47" s="8">
        <v>354</v>
      </c>
      <c r="E47" s="8">
        <v>0</v>
      </c>
      <c r="F47" s="8">
        <v>239.5454</v>
      </c>
      <c r="G47" s="8">
        <v>252.0737</v>
      </c>
      <c r="H47" s="8">
        <v>204.4539</v>
      </c>
      <c r="I47" s="8">
        <v>0</v>
      </c>
      <c r="J47" s="8">
        <v>238.8536</v>
      </c>
      <c r="K47" s="8">
        <v>250.59309999999999</v>
      </c>
      <c r="L47" s="8">
        <v>203.24430000000001</v>
      </c>
      <c r="M47" s="8">
        <v>0</v>
      </c>
      <c r="N47" s="8">
        <v>0.56000000000000005</v>
      </c>
      <c r="O47" s="8">
        <v>0.55000000000000004</v>
      </c>
      <c r="P47" s="8">
        <v>0.57999999999999996</v>
      </c>
      <c r="Q47" s="8">
        <v>0</v>
      </c>
    </row>
    <row r="48" spans="1:17" ht="23.25" thickBot="1" x14ac:dyDescent="0.4">
      <c r="A48" s="1" t="s">
        <v>16</v>
      </c>
      <c r="B48" s="4">
        <v>472</v>
      </c>
      <c r="C48" s="4">
        <v>426</v>
      </c>
      <c r="D48" s="4">
        <v>370</v>
      </c>
      <c r="E48" s="4">
        <v>0</v>
      </c>
      <c r="F48" s="4">
        <v>246.08619999999999</v>
      </c>
      <c r="G48" s="4">
        <v>237.82220000000001</v>
      </c>
      <c r="H48" s="4">
        <v>227.6568</v>
      </c>
      <c r="I48" s="4">
        <v>0</v>
      </c>
      <c r="J48" s="4">
        <v>245.63839999999999</v>
      </c>
      <c r="K48" s="4">
        <v>236.79480000000001</v>
      </c>
      <c r="L48" s="4">
        <v>226.41900000000001</v>
      </c>
      <c r="M48" s="4">
        <v>0</v>
      </c>
      <c r="N48" s="4">
        <v>0.52</v>
      </c>
      <c r="O48" s="4">
        <v>0.56000000000000005</v>
      </c>
      <c r="P48" s="4">
        <v>0.62</v>
      </c>
      <c r="Q48" s="4">
        <v>0</v>
      </c>
    </row>
    <row r="49" spans="1:17" ht="23.25" thickBot="1" x14ac:dyDescent="0.4">
      <c r="A49" s="5" t="s">
        <v>17</v>
      </c>
      <c r="B49" s="8">
        <v>419</v>
      </c>
      <c r="C49" s="8">
        <v>449</v>
      </c>
      <c r="D49" s="8">
        <v>414</v>
      </c>
      <c r="E49" s="8">
        <v>0</v>
      </c>
      <c r="F49" s="8">
        <v>231.85159999999999</v>
      </c>
      <c r="G49" s="8">
        <v>238.3879</v>
      </c>
      <c r="H49" s="8">
        <v>237.40049999999999</v>
      </c>
      <c r="I49" s="8">
        <v>0</v>
      </c>
      <c r="J49" s="8">
        <v>231.59020000000001</v>
      </c>
      <c r="K49" s="8">
        <v>236.77449999999999</v>
      </c>
      <c r="L49" s="8">
        <v>236.23099999999999</v>
      </c>
      <c r="M49" s="8">
        <v>0</v>
      </c>
      <c r="N49" s="8">
        <v>0.55000000000000004</v>
      </c>
      <c r="O49" s="8">
        <v>0.53</v>
      </c>
      <c r="P49" s="8">
        <v>0.56999999999999995</v>
      </c>
      <c r="Q49" s="8">
        <v>0</v>
      </c>
    </row>
    <row r="50" spans="1:17" ht="23.25" thickBot="1" x14ac:dyDescent="0.4">
      <c r="A50" s="1" t="s">
        <v>18</v>
      </c>
      <c r="B50" s="4">
        <v>433</v>
      </c>
      <c r="C50" s="4">
        <v>439</v>
      </c>
      <c r="D50" s="4">
        <v>431</v>
      </c>
      <c r="E50" s="4">
        <v>0</v>
      </c>
      <c r="F50" s="4">
        <v>237.53980000000001</v>
      </c>
      <c r="G50" s="4">
        <v>238.6386</v>
      </c>
      <c r="H50" s="4">
        <v>290.80970000000002</v>
      </c>
      <c r="I50" s="4">
        <v>0</v>
      </c>
      <c r="J50" s="4">
        <v>237.00829999999999</v>
      </c>
      <c r="K50" s="4">
        <v>237.96340000000001</v>
      </c>
      <c r="L50" s="4">
        <v>289.10950000000003</v>
      </c>
      <c r="M50" s="4">
        <v>0</v>
      </c>
      <c r="N50" s="4">
        <v>0.55000000000000004</v>
      </c>
      <c r="O50" s="4">
        <v>0.54</v>
      </c>
      <c r="P50" s="4">
        <v>0.67</v>
      </c>
      <c r="Q50" s="4">
        <v>0</v>
      </c>
    </row>
    <row r="51" spans="1:17" ht="23.25" thickBot="1" x14ac:dyDescent="0.4">
      <c r="A51" s="11" t="s">
        <v>20</v>
      </c>
      <c r="B51" s="12">
        <v>4661</v>
      </c>
      <c r="C51" s="12">
        <v>4700</v>
      </c>
      <c r="D51" s="12">
        <v>4635</v>
      </c>
      <c r="E51" s="12">
        <v>1278</v>
      </c>
      <c r="F51" s="13">
        <v>2777.9711000000002</v>
      </c>
      <c r="G51" s="13">
        <v>2683.3917000000001</v>
      </c>
      <c r="H51" s="13">
        <v>2714.8193000000001</v>
      </c>
      <c r="I51" s="11">
        <v>803.67529999999999</v>
      </c>
      <c r="J51" s="13">
        <v>2771.1455000000001</v>
      </c>
      <c r="K51" s="13">
        <v>2673.3094999999998</v>
      </c>
      <c r="L51" s="13">
        <v>2702.6691999999998</v>
      </c>
      <c r="M51" s="11">
        <v>800.34429999999998</v>
      </c>
      <c r="N51" s="11">
        <v>0.6</v>
      </c>
      <c r="O51" s="11">
        <v>0.56999999999999995</v>
      </c>
      <c r="P51" s="11">
        <v>0.59</v>
      </c>
      <c r="Q51" s="11">
        <v>0.63</v>
      </c>
    </row>
    <row r="52" spans="1:17" x14ac:dyDescent="0.35">
      <c r="D52" s="12"/>
      <c r="E52" s="12"/>
      <c r="H52" s="13"/>
      <c r="I52" s="13"/>
    </row>
    <row r="53" spans="1:17" x14ac:dyDescent="0.35">
      <c r="A53" s="178" t="s">
        <v>0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84"/>
      <c r="Q53" s="84"/>
    </row>
    <row r="54" spans="1:17" x14ac:dyDescent="0.35">
      <c r="A54" s="178" t="s">
        <v>310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84"/>
      <c r="Q54" s="84"/>
    </row>
    <row r="55" spans="1:17" ht="23.25" thickBot="1" x14ac:dyDescent="0.4">
      <c r="A55" s="179" t="s">
        <v>2</v>
      </c>
      <c r="B55" s="82"/>
      <c r="C55" s="180" t="s">
        <v>3</v>
      </c>
      <c r="D55" s="180"/>
      <c r="E55" s="83"/>
      <c r="F55" s="180" t="s">
        <v>4</v>
      </c>
      <c r="G55" s="180"/>
      <c r="H55" s="83"/>
      <c r="I55" s="83"/>
      <c r="J55" s="181" t="s">
        <v>5</v>
      </c>
      <c r="K55" s="181"/>
      <c r="L55" s="181"/>
      <c r="M55" s="181"/>
      <c r="N55" s="182" t="s">
        <v>6</v>
      </c>
      <c r="O55" s="182"/>
      <c r="P55" s="182"/>
      <c r="Q55" s="182"/>
    </row>
    <row r="56" spans="1:17" ht="24" thickTop="1" thickBot="1" x14ac:dyDescent="0.4">
      <c r="A56" s="180"/>
      <c r="B56" s="9">
        <v>2557</v>
      </c>
      <c r="C56" s="9">
        <v>2558</v>
      </c>
      <c r="D56" s="9">
        <v>2559</v>
      </c>
      <c r="E56" s="9">
        <v>2560</v>
      </c>
      <c r="F56" s="9">
        <v>2557</v>
      </c>
      <c r="G56" s="9">
        <v>2558</v>
      </c>
      <c r="H56" s="9">
        <v>2559</v>
      </c>
      <c r="I56" s="9">
        <v>2560</v>
      </c>
      <c r="J56" s="9">
        <v>2557</v>
      </c>
      <c r="K56" s="9">
        <v>2558</v>
      </c>
      <c r="L56" s="9">
        <v>2559</v>
      </c>
      <c r="M56" s="9">
        <v>2560</v>
      </c>
      <c r="N56" s="10">
        <v>2557</v>
      </c>
      <c r="O56" s="10">
        <v>2558</v>
      </c>
      <c r="P56" s="10">
        <v>2559</v>
      </c>
      <c r="Q56" s="10">
        <v>2560</v>
      </c>
    </row>
    <row r="57" spans="1:17" ht="24" thickTop="1" thickBot="1" x14ac:dyDescent="0.4">
      <c r="A57" s="5" t="s">
        <v>7</v>
      </c>
      <c r="B57" s="8">
        <v>235</v>
      </c>
      <c r="C57" s="8">
        <v>234</v>
      </c>
      <c r="D57" s="8">
        <v>318</v>
      </c>
      <c r="E57" s="8">
        <v>250</v>
      </c>
      <c r="F57" s="8">
        <v>160.36320000000001</v>
      </c>
      <c r="G57" s="8">
        <v>153.54830000000001</v>
      </c>
      <c r="H57" s="8">
        <v>194.9402</v>
      </c>
      <c r="I57" s="8">
        <v>175.79349999999999</v>
      </c>
      <c r="J57" s="8">
        <v>160.43809999999999</v>
      </c>
      <c r="K57" s="8">
        <v>153.48099999999999</v>
      </c>
      <c r="L57" s="8">
        <v>194.1574</v>
      </c>
      <c r="M57" s="8">
        <v>174.26240000000001</v>
      </c>
      <c r="N57" s="8">
        <v>0.68</v>
      </c>
      <c r="O57" s="8">
        <v>0.66</v>
      </c>
      <c r="P57" s="8">
        <v>0.61</v>
      </c>
      <c r="Q57" s="8">
        <v>0.7</v>
      </c>
    </row>
    <row r="58" spans="1:17" ht="23.25" thickBot="1" x14ac:dyDescent="0.4">
      <c r="A58" s="1" t="s">
        <v>8</v>
      </c>
      <c r="B58" s="4">
        <v>198</v>
      </c>
      <c r="C58" s="4">
        <v>196</v>
      </c>
      <c r="D58" s="4">
        <v>280</v>
      </c>
      <c r="E58" s="4">
        <v>235</v>
      </c>
      <c r="F58" s="4">
        <v>128.4958</v>
      </c>
      <c r="G58" s="4">
        <v>126.52509999999999</v>
      </c>
      <c r="H58" s="4">
        <v>179.15960000000001</v>
      </c>
      <c r="I58" s="4">
        <v>157.18299999999999</v>
      </c>
      <c r="J58" s="4">
        <v>128.16739999999999</v>
      </c>
      <c r="K58" s="4">
        <v>126.1915</v>
      </c>
      <c r="L58" s="4">
        <v>178.08840000000001</v>
      </c>
      <c r="M58" s="4">
        <v>155.98330000000001</v>
      </c>
      <c r="N58" s="4">
        <v>0.65</v>
      </c>
      <c r="O58" s="4">
        <v>0.65</v>
      </c>
      <c r="P58" s="4">
        <v>0.64</v>
      </c>
      <c r="Q58" s="4">
        <v>0.67</v>
      </c>
    </row>
    <row r="59" spans="1:17" ht="23.25" thickBot="1" x14ac:dyDescent="0.4">
      <c r="A59" s="5" t="s">
        <v>9</v>
      </c>
      <c r="B59" s="8">
        <v>144</v>
      </c>
      <c r="C59" s="8">
        <v>217</v>
      </c>
      <c r="D59" s="8">
        <v>242</v>
      </c>
      <c r="E59" s="8">
        <v>184</v>
      </c>
      <c r="F59" s="8">
        <v>102.3926</v>
      </c>
      <c r="G59" s="8">
        <v>142.87559999999999</v>
      </c>
      <c r="H59" s="8">
        <v>149.30850000000001</v>
      </c>
      <c r="I59" s="8">
        <v>136.11330000000001</v>
      </c>
      <c r="J59" s="8">
        <v>102.2413</v>
      </c>
      <c r="K59" s="8">
        <v>142.1292</v>
      </c>
      <c r="L59" s="8">
        <v>148.53639999999999</v>
      </c>
      <c r="M59" s="8">
        <v>135.70160000000001</v>
      </c>
      <c r="N59" s="8">
        <v>0.71</v>
      </c>
      <c r="O59" s="8">
        <v>0.66</v>
      </c>
      <c r="P59" s="8">
        <v>0.62</v>
      </c>
      <c r="Q59" s="8">
        <v>0.74</v>
      </c>
    </row>
    <row r="60" spans="1:17" ht="23.25" thickBot="1" x14ac:dyDescent="0.4">
      <c r="A60" s="1" t="s">
        <v>10</v>
      </c>
      <c r="B60" s="4">
        <v>173</v>
      </c>
      <c r="C60" s="4">
        <v>254</v>
      </c>
      <c r="D60" s="4">
        <v>222</v>
      </c>
      <c r="E60" s="4">
        <v>0</v>
      </c>
      <c r="F60" s="4">
        <v>140.8031</v>
      </c>
      <c r="G60" s="4">
        <v>168.11969999999999</v>
      </c>
      <c r="H60" s="4">
        <v>143.17939999999999</v>
      </c>
      <c r="I60" s="4">
        <v>0</v>
      </c>
      <c r="J60" s="4">
        <v>140.1378</v>
      </c>
      <c r="K60" s="4">
        <v>167.6497</v>
      </c>
      <c r="L60" s="4">
        <v>141.86779999999999</v>
      </c>
      <c r="M60" s="4">
        <v>0</v>
      </c>
      <c r="N60" s="4">
        <v>0.81</v>
      </c>
      <c r="O60" s="4">
        <v>0.66</v>
      </c>
      <c r="P60" s="4">
        <v>0.64</v>
      </c>
      <c r="Q60" s="4">
        <v>0</v>
      </c>
    </row>
    <row r="61" spans="1:17" ht="23.25" thickBot="1" x14ac:dyDescent="0.4">
      <c r="A61" s="5" t="s">
        <v>11</v>
      </c>
      <c r="B61" s="8">
        <v>201</v>
      </c>
      <c r="C61" s="8">
        <v>175</v>
      </c>
      <c r="D61" s="8">
        <v>234</v>
      </c>
      <c r="E61" s="8">
        <v>0</v>
      </c>
      <c r="F61" s="8">
        <v>134.9136</v>
      </c>
      <c r="G61" s="8">
        <v>117.1434</v>
      </c>
      <c r="H61" s="8">
        <v>144.0591</v>
      </c>
      <c r="I61" s="8">
        <v>0</v>
      </c>
      <c r="J61" s="8">
        <v>134.7345</v>
      </c>
      <c r="K61" s="8">
        <v>116.155</v>
      </c>
      <c r="L61" s="8">
        <v>143.54409999999999</v>
      </c>
      <c r="M61" s="8">
        <v>0</v>
      </c>
      <c r="N61" s="8">
        <v>0.67</v>
      </c>
      <c r="O61" s="8">
        <v>0.67</v>
      </c>
      <c r="P61" s="8">
        <v>0.62</v>
      </c>
      <c r="Q61" s="8">
        <v>0</v>
      </c>
    </row>
    <row r="62" spans="1:17" ht="23.25" thickBot="1" x14ac:dyDescent="0.4">
      <c r="A62" s="1" t="s">
        <v>12</v>
      </c>
      <c r="B62" s="4">
        <v>209</v>
      </c>
      <c r="C62" s="4">
        <v>221</v>
      </c>
      <c r="D62" s="4">
        <v>216</v>
      </c>
      <c r="E62" s="4">
        <v>0</v>
      </c>
      <c r="F62" s="4">
        <v>138.91849999999999</v>
      </c>
      <c r="G62" s="4">
        <v>135.4058</v>
      </c>
      <c r="H62" s="4">
        <v>133.3588</v>
      </c>
      <c r="I62" s="4">
        <v>0</v>
      </c>
      <c r="J62" s="4">
        <v>139.0797</v>
      </c>
      <c r="K62" s="4">
        <v>134.12190000000001</v>
      </c>
      <c r="L62" s="4">
        <v>132.09739999999999</v>
      </c>
      <c r="M62" s="4">
        <v>0</v>
      </c>
      <c r="N62" s="4">
        <v>0.66</v>
      </c>
      <c r="O62" s="4">
        <v>0.61</v>
      </c>
      <c r="P62" s="4">
        <v>0.62</v>
      </c>
      <c r="Q62" s="4">
        <v>0</v>
      </c>
    </row>
    <row r="63" spans="1:17" ht="23.25" thickBot="1" x14ac:dyDescent="0.4">
      <c r="A63" s="5" t="s">
        <v>13</v>
      </c>
      <c r="B63" s="8">
        <v>171</v>
      </c>
      <c r="C63" s="8">
        <v>206</v>
      </c>
      <c r="D63" s="8">
        <v>202</v>
      </c>
      <c r="E63" s="8">
        <v>0</v>
      </c>
      <c r="F63" s="8">
        <v>115.4789</v>
      </c>
      <c r="G63" s="8">
        <v>137.1164</v>
      </c>
      <c r="H63" s="8">
        <v>125.76519999999999</v>
      </c>
      <c r="I63" s="8">
        <v>0</v>
      </c>
      <c r="J63" s="8">
        <v>115.35250000000001</v>
      </c>
      <c r="K63" s="8">
        <v>135.8623</v>
      </c>
      <c r="L63" s="8">
        <v>124.6829</v>
      </c>
      <c r="M63" s="8">
        <v>0</v>
      </c>
      <c r="N63" s="8">
        <v>0.68</v>
      </c>
      <c r="O63" s="8">
        <v>0.67</v>
      </c>
      <c r="P63" s="8">
        <v>0.62</v>
      </c>
      <c r="Q63" s="8">
        <v>0</v>
      </c>
    </row>
    <row r="64" spans="1:17" ht="23.25" thickBot="1" x14ac:dyDescent="0.4">
      <c r="A64" s="1" t="s">
        <v>14</v>
      </c>
      <c r="B64" s="4">
        <v>169</v>
      </c>
      <c r="C64" s="4">
        <v>254</v>
      </c>
      <c r="D64" s="4">
        <v>215</v>
      </c>
      <c r="E64" s="4">
        <v>0</v>
      </c>
      <c r="F64" s="4">
        <v>134.57230000000001</v>
      </c>
      <c r="G64" s="4">
        <v>169.59059999999999</v>
      </c>
      <c r="H64" s="4">
        <v>147.63460000000001</v>
      </c>
      <c r="I64" s="4">
        <v>0</v>
      </c>
      <c r="J64" s="4">
        <v>134.13200000000001</v>
      </c>
      <c r="K64" s="4">
        <v>168.97030000000001</v>
      </c>
      <c r="L64" s="4">
        <v>146.44479999999999</v>
      </c>
      <c r="M64" s="4">
        <v>0</v>
      </c>
      <c r="N64" s="4">
        <v>0.8</v>
      </c>
      <c r="O64" s="4">
        <v>0.67</v>
      </c>
      <c r="P64" s="4">
        <v>0.69</v>
      </c>
      <c r="Q64" s="4">
        <v>0</v>
      </c>
    </row>
    <row r="65" spans="1:17" ht="23.25" thickBot="1" x14ac:dyDescent="0.4">
      <c r="A65" s="5" t="s">
        <v>15</v>
      </c>
      <c r="B65" s="8">
        <v>211</v>
      </c>
      <c r="C65" s="8">
        <v>177</v>
      </c>
      <c r="D65" s="8">
        <v>214</v>
      </c>
      <c r="E65" s="8">
        <v>0</v>
      </c>
      <c r="F65" s="8">
        <v>135.07300000000001</v>
      </c>
      <c r="G65" s="8">
        <v>118.52670000000001</v>
      </c>
      <c r="H65" s="8">
        <v>127.2955</v>
      </c>
      <c r="I65" s="8">
        <v>0</v>
      </c>
      <c r="J65" s="8">
        <v>134.57210000000001</v>
      </c>
      <c r="K65" s="8">
        <v>118.0703</v>
      </c>
      <c r="L65" s="8">
        <v>126.4057</v>
      </c>
      <c r="M65" s="8">
        <v>0</v>
      </c>
      <c r="N65" s="8">
        <v>0.64</v>
      </c>
      <c r="O65" s="8">
        <v>0.67</v>
      </c>
      <c r="P65" s="8">
        <v>0.59</v>
      </c>
      <c r="Q65" s="8">
        <v>0</v>
      </c>
    </row>
    <row r="66" spans="1:17" ht="23.25" thickBot="1" x14ac:dyDescent="0.4">
      <c r="A66" s="1" t="s">
        <v>16</v>
      </c>
      <c r="B66" s="4">
        <v>214</v>
      </c>
      <c r="C66" s="4">
        <v>236</v>
      </c>
      <c r="D66" s="4">
        <v>211</v>
      </c>
      <c r="E66" s="4">
        <v>0</v>
      </c>
      <c r="F66" s="4">
        <v>116.38590000000001</v>
      </c>
      <c r="G66" s="4">
        <v>150.54140000000001</v>
      </c>
      <c r="H66" s="4">
        <v>143.78909999999999</v>
      </c>
      <c r="I66" s="4">
        <v>0</v>
      </c>
      <c r="J66" s="4">
        <v>115.66419999999999</v>
      </c>
      <c r="K66" s="4">
        <v>150.02860000000001</v>
      </c>
      <c r="L66" s="4">
        <v>143.04589999999999</v>
      </c>
      <c r="M66" s="4">
        <v>0</v>
      </c>
      <c r="N66" s="4">
        <v>0.54</v>
      </c>
      <c r="O66" s="4">
        <v>0.64</v>
      </c>
      <c r="P66" s="4">
        <v>0.68</v>
      </c>
      <c r="Q66" s="4">
        <v>0</v>
      </c>
    </row>
    <row r="67" spans="1:17" ht="23.25" thickBot="1" x14ac:dyDescent="0.4">
      <c r="A67" s="5" t="s">
        <v>17</v>
      </c>
      <c r="B67" s="8">
        <v>192</v>
      </c>
      <c r="C67" s="8">
        <v>205</v>
      </c>
      <c r="D67" s="8">
        <v>258</v>
      </c>
      <c r="E67" s="8">
        <v>0</v>
      </c>
      <c r="F67" s="8">
        <v>114.2632</v>
      </c>
      <c r="G67" s="8">
        <v>139.5258</v>
      </c>
      <c r="H67" s="8">
        <v>184.42570000000001</v>
      </c>
      <c r="I67" s="8">
        <v>0</v>
      </c>
      <c r="J67" s="8">
        <v>114.01260000000001</v>
      </c>
      <c r="K67" s="8">
        <v>138.84379999999999</v>
      </c>
      <c r="L67" s="8">
        <v>183.38759999999999</v>
      </c>
      <c r="M67" s="8">
        <v>0</v>
      </c>
      <c r="N67" s="8">
        <v>0.6</v>
      </c>
      <c r="O67" s="8">
        <v>0.68</v>
      </c>
      <c r="P67" s="8">
        <v>0.71</v>
      </c>
      <c r="Q67" s="8">
        <v>0</v>
      </c>
    </row>
    <row r="68" spans="1:17" ht="23.25" thickBot="1" x14ac:dyDescent="0.4">
      <c r="A68" s="1" t="s">
        <v>18</v>
      </c>
      <c r="B68" s="4">
        <v>245</v>
      </c>
      <c r="C68" s="4">
        <v>272</v>
      </c>
      <c r="D68" s="4">
        <v>253</v>
      </c>
      <c r="E68" s="4">
        <v>0</v>
      </c>
      <c r="F68" s="4">
        <v>165.60059999999999</v>
      </c>
      <c r="G68" s="4">
        <v>180.88890000000001</v>
      </c>
      <c r="H68" s="4">
        <v>173.29339999999999</v>
      </c>
      <c r="I68" s="4">
        <v>0</v>
      </c>
      <c r="J68" s="4">
        <v>164.92160000000001</v>
      </c>
      <c r="K68" s="4">
        <v>180.3588</v>
      </c>
      <c r="L68" s="4">
        <v>172.4777</v>
      </c>
      <c r="M68" s="4">
        <v>0</v>
      </c>
      <c r="N68" s="4">
        <v>0.68</v>
      </c>
      <c r="O68" s="4">
        <v>0.67</v>
      </c>
      <c r="P68" s="4">
        <v>0.68</v>
      </c>
      <c r="Q68" s="4">
        <v>0</v>
      </c>
    </row>
    <row r="69" spans="1:17" x14ac:dyDescent="0.35">
      <c r="A69" s="11" t="s">
        <v>20</v>
      </c>
      <c r="B69" s="12">
        <v>2362</v>
      </c>
      <c r="C69" s="12">
        <v>2647</v>
      </c>
      <c r="D69" s="12">
        <v>2865</v>
      </c>
      <c r="E69" s="11">
        <v>669</v>
      </c>
      <c r="F69" s="13">
        <v>1587.2607</v>
      </c>
      <c r="G69" s="13">
        <v>1739.8077000000001</v>
      </c>
      <c r="H69" s="13">
        <v>1846.2091</v>
      </c>
      <c r="I69" s="11">
        <v>469.08980000000003</v>
      </c>
      <c r="J69" s="13">
        <v>1583.4538</v>
      </c>
      <c r="K69" s="13">
        <v>1731.8624</v>
      </c>
      <c r="L69" s="13">
        <v>1834.7361000000001</v>
      </c>
      <c r="M69" s="11">
        <v>465.94729999999998</v>
      </c>
      <c r="N69" s="11">
        <v>0.67</v>
      </c>
      <c r="O69" s="11">
        <v>0.66</v>
      </c>
      <c r="P69" s="11">
        <v>0.64</v>
      </c>
      <c r="Q69" s="11">
        <v>0.7</v>
      </c>
    </row>
    <row r="71" spans="1:17" x14ac:dyDescent="0.35">
      <c r="A71" s="178" t="s">
        <v>0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84"/>
      <c r="Q71" s="84"/>
    </row>
    <row r="72" spans="1:17" x14ac:dyDescent="0.35">
      <c r="A72" s="178" t="s">
        <v>311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84"/>
      <c r="Q72" s="84"/>
    </row>
    <row r="73" spans="1:17" ht="23.25" thickBot="1" x14ac:dyDescent="0.4">
      <c r="A73" s="179" t="s">
        <v>2</v>
      </c>
      <c r="B73" s="82"/>
      <c r="C73" s="180" t="s">
        <v>3</v>
      </c>
      <c r="D73" s="180"/>
      <c r="E73" s="83"/>
      <c r="F73" s="180" t="s">
        <v>4</v>
      </c>
      <c r="G73" s="180"/>
      <c r="H73" s="83"/>
      <c r="I73" s="83"/>
      <c r="J73" s="181" t="s">
        <v>5</v>
      </c>
      <c r="K73" s="181"/>
      <c r="L73" s="181"/>
      <c r="M73" s="181"/>
      <c r="N73" s="182" t="s">
        <v>6</v>
      </c>
      <c r="O73" s="182"/>
      <c r="P73" s="182"/>
      <c r="Q73" s="182"/>
    </row>
    <row r="74" spans="1:17" ht="24" thickTop="1" thickBot="1" x14ac:dyDescent="0.4">
      <c r="A74" s="180"/>
      <c r="B74" s="9">
        <v>2557</v>
      </c>
      <c r="C74" s="9">
        <v>2558</v>
      </c>
      <c r="D74" s="9">
        <v>2559</v>
      </c>
      <c r="E74" s="9">
        <v>2560</v>
      </c>
      <c r="F74" s="9">
        <v>2557</v>
      </c>
      <c r="G74" s="9">
        <v>2558</v>
      </c>
      <c r="H74" s="9">
        <v>2559</v>
      </c>
      <c r="I74" s="9">
        <v>2560</v>
      </c>
      <c r="J74" s="9">
        <v>2557</v>
      </c>
      <c r="K74" s="9">
        <v>2558</v>
      </c>
      <c r="L74" s="9">
        <v>2559</v>
      </c>
      <c r="M74" s="9">
        <v>2560</v>
      </c>
      <c r="N74" s="10">
        <v>2557</v>
      </c>
      <c r="O74" s="10">
        <v>2558</v>
      </c>
      <c r="P74" s="10">
        <v>2559</v>
      </c>
      <c r="Q74" s="10">
        <v>2560</v>
      </c>
    </row>
    <row r="75" spans="1:17" ht="24" thickTop="1" thickBot="1" x14ac:dyDescent="0.4">
      <c r="A75" s="5" t="s">
        <v>7</v>
      </c>
      <c r="B75" s="8">
        <v>214</v>
      </c>
      <c r="C75" s="8">
        <v>196</v>
      </c>
      <c r="D75" s="8">
        <v>301</v>
      </c>
      <c r="E75" s="8">
        <v>268</v>
      </c>
      <c r="F75" s="8">
        <v>137.4667</v>
      </c>
      <c r="G75" s="8">
        <v>112.7122</v>
      </c>
      <c r="H75" s="8">
        <v>176.398</v>
      </c>
      <c r="I75" s="8">
        <v>148.61060000000001</v>
      </c>
      <c r="J75" s="8">
        <v>136.89019999999999</v>
      </c>
      <c r="K75" s="8">
        <v>112.27970000000001</v>
      </c>
      <c r="L75" s="8">
        <v>174.8706</v>
      </c>
      <c r="M75" s="8">
        <v>148.30439999999999</v>
      </c>
      <c r="N75" s="8">
        <v>0.64</v>
      </c>
      <c r="O75" s="8">
        <v>0.57999999999999996</v>
      </c>
      <c r="P75" s="8">
        <v>0.59</v>
      </c>
      <c r="Q75" s="8">
        <v>0.55000000000000004</v>
      </c>
    </row>
    <row r="76" spans="1:17" ht="23.25" thickBot="1" x14ac:dyDescent="0.4">
      <c r="A76" s="1" t="s">
        <v>8</v>
      </c>
      <c r="B76" s="4">
        <v>195</v>
      </c>
      <c r="C76" s="4">
        <v>238</v>
      </c>
      <c r="D76" s="4">
        <v>302</v>
      </c>
      <c r="E76" s="4">
        <v>239</v>
      </c>
      <c r="F76" s="4">
        <v>119.71429999999999</v>
      </c>
      <c r="G76" s="4">
        <v>122.0647</v>
      </c>
      <c r="H76" s="4">
        <v>190.5763</v>
      </c>
      <c r="I76" s="4">
        <v>137.88630000000001</v>
      </c>
      <c r="J76" s="4">
        <v>119.277</v>
      </c>
      <c r="K76" s="4">
        <v>121.6211</v>
      </c>
      <c r="L76" s="4">
        <v>189.13130000000001</v>
      </c>
      <c r="M76" s="4">
        <v>137.88140000000001</v>
      </c>
      <c r="N76" s="4">
        <v>0.61</v>
      </c>
      <c r="O76" s="4">
        <v>0.51</v>
      </c>
      <c r="P76" s="4">
        <v>0.63</v>
      </c>
      <c r="Q76" s="4">
        <v>0.57999999999999996</v>
      </c>
    </row>
    <row r="77" spans="1:17" ht="23.25" thickBot="1" x14ac:dyDescent="0.4">
      <c r="A77" s="5" t="s">
        <v>9</v>
      </c>
      <c r="B77" s="8">
        <v>199</v>
      </c>
      <c r="C77" s="8">
        <v>222</v>
      </c>
      <c r="D77" s="8">
        <v>243</v>
      </c>
      <c r="E77" s="8">
        <v>151</v>
      </c>
      <c r="F77" s="8">
        <v>110.7787</v>
      </c>
      <c r="G77" s="8">
        <v>125.90779999999999</v>
      </c>
      <c r="H77" s="8">
        <v>133.68620000000001</v>
      </c>
      <c r="I77" s="8">
        <v>85.074100000000001</v>
      </c>
      <c r="J77" s="8">
        <v>110.2107</v>
      </c>
      <c r="K77" s="8">
        <v>124.9037</v>
      </c>
      <c r="L77" s="8">
        <v>132.84280000000001</v>
      </c>
      <c r="M77" s="8">
        <v>84.608500000000006</v>
      </c>
      <c r="N77" s="8">
        <v>0.56000000000000005</v>
      </c>
      <c r="O77" s="8">
        <v>0.56999999999999995</v>
      </c>
      <c r="P77" s="8">
        <v>0.55000000000000004</v>
      </c>
      <c r="Q77" s="8">
        <v>0.56000000000000005</v>
      </c>
    </row>
    <row r="78" spans="1:17" ht="23.25" thickBot="1" x14ac:dyDescent="0.4">
      <c r="A78" s="1" t="s">
        <v>10</v>
      </c>
      <c r="B78" s="4">
        <v>200</v>
      </c>
      <c r="C78" s="4">
        <v>193</v>
      </c>
      <c r="D78" s="4">
        <v>208</v>
      </c>
      <c r="E78" s="4">
        <v>0</v>
      </c>
      <c r="F78" s="4">
        <v>129.18790000000001</v>
      </c>
      <c r="G78" s="4">
        <v>124.6339</v>
      </c>
      <c r="H78" s="4">
        <v>109.66630000000001</v>
      </c>
      <c r="I78" s="4">
        <v>0</v>
      </c>
      <c r="J78" s="4">
        <v>127.871</v>
      </c>
      <c r="K78" s="4">
        <v>123.63890000000001</v>
      </c>
      <c r="L78" s="4">
        <v>109.164</v>
      </c>
      <c r="M78" s="4">
        <v>0</v>
      </c>
      <c r="N78" s="4">
        <v>0.65</v>
      </c>
      <c r="O78" s="4">
        <v>0.65</v>
      </c>
      <c r="P78" s="4">
        <v>0.53</v>
      </c>
      <c r="Q78" s="4">
        <v>0</v>
      </c>
    </row>
    <row r="79" spans="1:17" ht="23.25" thickBot="1" x14ac:dyDescent="0.4">
      <c r="A79" s="5" t="s">
        <v>11</v>
      </c>
      <c r="B79" s="8">
        <v>172</v>
      </c>
      <c r="C79" s="8">
        <v>168</v>
      </c>
      <c r="D79" s="8">
        <v>246</v>
      </c>
      <c r="E79" s="8">
        <v>0</v>
      </c>
      <c r="F79" s="8">
        <v>92.495500000000007</v>
      </c>
      <c r="G79" s="8">
        <v>106.98439999999999</v>
      </c>
      <c r="H79" s="8">
        <v>135.1317</v>
      </c>
      <c r="I79" s="8">
        <v>0</v>
      </c>
      <c r="J79" s="8">
        <v>92.1053</v>
      </c>
      <c r="K79" s="8">
        <v>106.1666</v>
      </c>
      <c r="L79" s="8">
        <v>134.59479999999999</v>
      </c>
      <c r="M79" s="8">
        <v>0</v>
      </c>
      <c r="N79" s="8">
        <v>0.54</v>
      </c>
      <c r="O79" s="8">
        <v>0.64</v>
      </c>
      <c r="P79" s="8">
        <v>0.55000000000000004</v>
      </c>
      <c r="Q79" s="8">
        <v>0</v>
      </c>
    </row>
    <row r="80" spans="1:17" ht="23.25" thickBot="1" x14ac:dyDescent="0.4">
      <c r="A80" s="1" t="s">
        <v>12</v>
      </c>
      <c r="B80" s="4">
        <v>192</v>
      </c>
      <c r="C80" s="4">
        <v>215</v>
      </c>
      <c r="D80" s="4">
        <v>242</v>
      </c>
      <c r="E80" s="4">
        <v>0</v>
      </c>
      <c r="F80" s="4">
        <v>115.12439999999999</v>
      </c>
      <c r="G80" s="4">
        <v>123.76349999999999</v>
      </c>
      <c r="H80" s="4">
        <v>137.1011</v>
      </c>
      <c r="I80" s="4">
        <v>0</v>
      </c>
      <c r="J80" s="4">
        <v>114.1759</v>
      </c>
      <c r="K80" s="4">
        <v>122.8342</v>
      </c>
      <c r="L80" s="4">
        <v>136.8614</v>
      </c>
      <c r="M80" s="4">
        <v>0</v>
      </c>
      <c r="N80" s="4">
        <v>0.6</v>
      </c>
      <c r="O80" s="4">
        <v>0.57999999999999996</v>
      </c>
      <c r="P80" s="4">
        <v>0.56999999999999995</v>
      </c>
      <c r="Q80" s="4">
        <v>0</v>
      </c>
    </row>
    <row r="81" spans="1:17" ht="23.25" thickBot="1" x14ac:dyDescent="0.4">
      <c r="A81" s="5" t="s">
        <v>13</v>
      </c>
      <c r="B81" s="8">
        <v>185</v>
      </c>
      <c r="C81" s="8">
        <v>214</v>
      </c>
      <c r="D81" s="8">
        <v>222</v>
      </c>
      <c r="E81" s="8">
        <v>0</v>
      </c>
      <c r="F81" s="8">
        <v>106.3359</v>
      </c>
      <c r="G81" s="8">
        <v>121.53449999999999</v>
      </c>
      <c r="H81" s="8">
        <v>118.2307</v>
      </c>
      <c r="I81" s="8">
        <v>0</v>
      </c>
      <c r="J81" s="8">
        <v>105.8772</v>
      </c>
      <c r="K81" s="8">
        <v>120.794</v>
      </c>
      <c r="L81" s="8">
        <v>117.489</v>
      </c>
      <c r="M81" s="8">
        <v>0</v>
      </c>
      <c r="N81" s="8">
        <v>0.56999999999999995</v>
      </c>
      <c r="O81" s="8">
        <v>0.56999999999999995</v>
      </c>
      <c r="P81" s="8">
        <v>0.53</v>
      </c>
      <c r="Q81" s="8">
        <v>0</v>
      </c>
    </row>
    <row r="82" spans="1:17" ht="23.25" thickBot="1" x14ac:dyDescent="0.4">
      <c r="A82" s="1" t="s">
        <v>14</v>
      </c>
      <c r="B82" s="4">
        <v>169</v>
      </c>
      <c r="C82" s="4">
        <v>247</v>
      </c>
      <c r="D82" s="4">
        <v>207</v>
      </c>
      <c r="E82" s="4">
        <v>0</v>
      </c>
      <c r="F82" s="4">
        <v>89.086699999999993</v>
      </c>
      <c r="G82" s="4">
        <v>140.11840000000001</v>
      </c>
      <c r="H82" s="4">
        <v>117.5985</v>
      </c>
      <c r="I82" s="4">
        <v>0</v>
      </c>
      <c r="J82" s="4">
        <v>89.157600000000002</v>
      </c>
      <c r="K82" s="4">
        <v>138.6686</v>
      </c>
      <c r="L82" s="4">
        <v>116.8629</v>
      </c>
      <c r="M82" s="4">
        <v>0</v>
      </c>
      <c r="N82" s="4">
        <v>0.53</v>
      </c>
      <c r="O82" s="4">
        <v>0.56999999999999995</v>
      </c>
      <c r="P82" s="4">
        <v>0.56999999999999995</v>
      </c>
      <c r="Q82" s="4">
        <v>0</v>
      </c>
    </row>
    <row r="83" spans="1:17" ht="23.25" thickBot="1" x14ac:dyDescent="0.4">
      <c r="A83" s="5" t="s">
        <v>15</v>
      </c>
      <c r="B83" s="8">
        <v>170</v>
      </c>
      <c r="C83" s="8">
        <v>219</v>
      </c>
      <c r="D83" s="8">
        <v>231</v>
      </c>
      <c r="E83" s="8">
        <v>0</v>
      </c>
      <c r="F83" s="8">
        <v>105.44070000000001</v>
      </c>
      <c r="G83" s="8">
        <v>126.9121</v>
      </c>
      <c r="H83" s="8">
        <v>135.47149999999999</v>
      </c>
      <c r="I83" s="8">
        <v>0</v>
      </c>
      <c r="J83" s="8">
        <v>104.9803</v>
      </c>
      <c r="K83" s="8">
        <v>126.7634</v>
      </c>
      <c r="L83" s="8">
        <v>134.3348</v>
      </c>
      <c r="M83" s="8">
        <v>0</v>
      </c>
      <c r="N83" s="8">
        <v>0.62</v>
      </c>
      <c r="O83" s="8">
        <v>0.57999999999999996</v>
      </c>
      <c r="P83" s="8">
        <v>0.59</v>
      </c>
      <c r="Q83" s="8">
        <v>0</v>
      </c>
    </row>
    <row r="84" spans="1:17" ht="23.25" thickBot="1" x14ac:dyDescent="0.4">
      <c r="A84" s="1" t="s">
        <v>16</v>
      </c>
      <c r="B84" s="4">
        <v>220</v>
      </c>
      <c r="C84" s="4">
        <v>235</v>
      </c>
      <c r="D84" s="4">
        <v>228</v>
      </c>
      <c r="E84" s="4">
        <v>0</v>
      </c>
      <c r="F84" s="4">
        <v>117.6041</v>
      </c>
      <c r="G84" s="4">
        <v>132.55439999999999</v>
      </c>
      <c r="H84" s="4">
        <v>132.27500000000001</v>
      </c>
      <c r="I84" s="4">
        <v>0</v>
      </c>
      <c r="J84" s="4">
        <v>117.31950000000001</v>
      </c>
      <c r="K84" s="4">
        <v>132.02770000000001</v>
      </c>
      <c r="L84" s="4">
        <v>131.2928</v>
      </c>
      <c r="M84" s="4">
        <v>0</v>
      </c>
      <c r="N84" s="4">
        <v>0.53</v>
      </c>
      <c r="O84" s="4">
        <v>0.56000000000000005</v>
      </c>
      <c r="P84" s="4">
        <v>0.57999999999999996</v>
      </c>
      <c r="Q84" s="4">
        <v>0</v>
      </c>
    </row>
    <row r="85" spans="1:17" ht="23.25" thickBot="1" x14ac:dyDescent="0.4">
      <c r="A85" s="5" t="s">
        <v>17</v>
      </c>
      <c r="B85" s="8">
        <v>236</v>
      </c>
      <c r="C85" s="8">
        <v>235</v>
      </c>
      <c r="D85" s="8">
        <v>277</v>
      </c>
      <c r="E85" s="8">
        <v>0</v>
      </c>
      <c r="F85" s="8">
        <v>128.60900000000001</v>
      </c>
      <c r="G85" s="8">
        <v>145.27330000000001</v>
      </c>
      <c r="H85" s="8">
        <v>137.78710000000001</v>
      </c>
      <c r="I85" s="8">
        <v>0</v>
      </c>
      <c r="J85" s="8">
        <v>127.98139999999999</v>
      </c>
      <c r="K85" s="8">
        <v>144.31970000000001</v>
      </c>
      <c r="L85" s="8">
        <v>137.46</v>
      </c>
      <c r="M85" s="8">
        <v>0</v>
      </c>
      <c r="N85" s="8">
        <v>0.54</v>
      </c>
      <c r="O85" s="8">
        <v>0.62</v>
      </c>
      <c r="P85" s="8">
        <v>0.5</v>
      </c>
      <c r="Q85" s="8">
        <v>0</v>
      </c>
    </row>
    <row r="86" spans="1:17" ht="23.25" thickBot="1" x14ac:dyDescent="0.4">
      <c r="A86" s="1" t="s">
        <v>18</v>
      </c>
      <c r="B86" s="4">
        <v>228</v>
      </c>
      <c r="C86" s="4">
        <v>278</v>
      </c>
      <c r="D86" s="4">
        <v>260</v>
      </c>
      <c r="E86" s="4">
        <v>0</v>
      </c>
      <c r="F86" s="4">
        <v>134.35890000000001</v>
      </c>
      <c r="G86" s="4">
        <v>166.5128</v>
      </c>
      <c r="H86" s="4">
        <v>147.68199999999999</v>
      </c>
      <c r="I86" s="4">
        <v>0</v>
      </c>
      <c r="J86" s="4">
        <v>134.08430000000001</v>
      </c>
      <c r="K86" s="4">
        <v>164.82249999999999</v>
      </c>
      <c r="L86" s="4">
        <v>146.9024</v>
      </c>
      <c r="M86" s="4">
        <v>0</v>
      </c>
      <c r="N86" s="4">
        <v>0.59</v>
      </c>
      <c r="O86" s="4">
        <v>0.6</v>
      </c>
      <c r="P86" s="4">
        <v>0.56999999999999995</v>
      </c>
      <c r="Q86" s="4">
        <v>0</v>
      </c>
    </row>
    <row r="87" spans="1:17" x14ac:dyDescent="0.35">
      <c r="A87" s="11" t="s">
        <v>20</v>
      </c>
      <c r="B87" s="12">
        <v>2380</v>
      </c>
      <c r="C87" s="12">
        <v>2660</v>
      </c>
      <c r="D87" s="12">
        <v>2967</v>
      </c>
      <c r="E87" s="11">
        <v>658</v>
      </c>
      <c r="F87" s="13">
        <v>1386.2028</v>
      </c>
      <c r="G87" s="13">
        <v>1548.972</v>
      </c>
      <c r="H87" s="13">
        <v>1671.6043999999999</v>
      </c>
      <c r="I87" s="11">
        <v>371.57100000000003</v>
      </c>
      <c r="J87" s="13">
        <v>1379.9304</v>
      </c>
      <c r="K87" s="13">
        <v>1538.8400999999999</v>
      </c>
      <c r="L87" s="13">
        <v>1661.8068000000001</v>
      </c>
      <c r="M87" s="11">
        <v>370.79430000000002</v>
      </c>
      <c r="N87" s="11">
        <v>0.57999999999999996</v>
      </c>
      <c r="O87" s="11">
        <v>0.57999999999999996</v>
      </c>
      <c r="P87" s="11">
        <v>0.56000000000000005</v>
      </c>
      <c r="Q87" s="11">
        <v>0.56000000000000005</v>
      </c>
    </row>
    <row r="88" spans="1:17" x14ac:dyDescent="0.35">
      <c r="A88" s="178" t="s">
        <v>0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84"/>
      <c r="Q88" s="84"/>
    </row>
    <row r="89" spans="1:17" x14ac:dyDescent="0.35">
      <c r="A89" s="178" t="s">
        <v>312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84"/>
      <c r="Q89" s="84"/>
    </row>
    <row r="90" spans="1:17" ht="23.25" thickBot="1" x14ac:dyDescent="0.4">
      <c r="A90" s="179" t="s">
        <v>2</v>
      </c>
      <c r="B90" s="82"/>
      <c r="C90" s="180" t="s">
        <v>3</v>
      </c>
      <c r="D90" s="180"/>
      <c r="E90" s="83"/>
      <c r="F90" s="180" t="s">
        <v>4</v>
      </c>
      <c r="G90" s="180"/>
      <c r="H90" s="83"/>
      <c r="I90" s="83"/>
      <c r="J90" s="181" t="s">
        <v>5</v>
      </c>
      <c r="K90" s="181"/>
      <c r="L90" s="181"/>
      <c r="M90" s="181"/>
      <c r="N90" s="182" t="s">
        <v>6</v>
      </c>
      <c r="O90" s="182"/>
      <c r="P90" s="182"/>
      <c r="Q90" s="182"/>
    </row>
    <row r="91" spans="1:17" ht="24" thickTop="1" thickBot="1" x14ac:dyDescent="0.4">
      <c r="A91" s="180"/>
      <c r="B91" s="9">
        <v>2557</v>
      </c>
      <c r="C91" s="9">
        <v>2558</v>
      </c>
      <c r="D91" s="9">
        <v>2559</v>
      </c>
      <c r="E91" s="9">
        <v>2560</v>
      </c>
      <c r="F91" s="9">
        <v>2557</v>
      </c>
      <c r="G91" s="9">
        <v>2558</v>
      </c>
      <c r="H91" s="9">
        <v>2559</v>
      </c>
      <c r="I91" s="9">
        <v>2560</v>
      </c>
      <c r="J91" s="9">
        <v>2557</v>
      </c>
      <c r="K91" s="9">
        <v>2558</v>
      </c>
      <c r="L91" s="9">
        <v>2559</v>
      </c>
      <c r="M91" s="9">
        <v>2560</v>
      </c>
      <c r="N91" s="10">
        <v>2557</v>
      </c>
      <c r="O91" s="10">
        <v>2558</v>
      </c>
      <c r="P91" s="10">
        <v>2559</v>
      </c>
      <c r="Q91" s="10">
        <v>2560</v>
      </c>
    </row>
    <row r="92" spans="1:17" ht="24" thickTop="1" thickBot="1" x14ac:dyDescent="0.4">
      <c r="A92" s="5" t="s">
        <v>7</v>
      </c>
      <c r="B92" s="8">
        <v>66</v>
      </c>
      <c r="C92" s="8">
        <v>73</v>
      </c>
      <c r="D92" s="8">
        <v>90</v>
      </c>
      <c r="E92" s="8">
        <v>49</v>
      </c>
      <c r="F92" s="8">
        <v>42.296500000000002</v>
      </c>
      <c r="G92" s="8">
        <v>38.270699999999998</v>
      </c>
      <c r="H92" s="8">
        <v>53.078800000000001</v>
      </c>
      <c r="I92" s="8">
        <v>27.148499999999999</v>
      </c>
      <c r="J92" s="8">
        <v>42.0642</v>
      </c>
      <c r="K92" s="8">
        <v>38.0105</v>
      </c>
      <c r="L92" s="8">
        <v>52.585299999999997</v>
      </c>
      <c r="M92" s="8">
        <v>27.096</v>
      </c>
      <c r="N92" s="8">
        <v>0.64</v>
      </c>
      <c r="O92" s="8">
        <v>0.52</v>
      </c>
      <c r="P92" s="8">
        <v>0.59</v>
      </c>
      <c r="Q92" s="8">
        <v>0.55000000000000004</v>
      </c>
    </row>
    <row r="93" spans="1:17" ht="23.25" thickBot="1" x14ac:dyDescent="0.4">
      <c r="A93" s="1" t="s">
        <v>8</v>
      </c>
      <c r="B93" s="4">
        <v>60</v>
      </c>
      <c r="C93" s="4">
        <v>57</v>
      </c>
      <c r="D93" s="4">
        <v>66</v>
      </c>
      <c r="E93" s="4">
        <v>55</v>
      </c>
      <c r="F93" s="4">
        <v>45.813699999999997</v>
      </c>
      <c r="G93" s="4">
        <v>34.574399999999997</v>
      </c>
      <c r="H93" s="4">
        <v>49.203499999999998</v>
      </c>
      <c r="I93" s="4">
        <v>26.116099999999999</v>
      </c>
      <c r="J93" s="4">
        <v>45.550199999999997</v>
      </c>
      <c r="K93" s="4">
        <v>34.366500000000002</v>
      </c>
      <c r="L93" s="4">
        <v>49.044800000000002</v>
      </c>
      <c r="M93" s="4">
        <v>26</v>
      </c>
      <c r="N93" s="4">
        <v>0.76</v>
      </c>
      <c r="O93" s="4">
        <v>0.61</v>
      </c>
      <c r="P93" s="4">
        <v>0.75</v>
      </c>
      <c r="Q93" s="4">
        <v>0.47</v>
      </c>
    </row>
    <row r="94" spans="1:17" ht="23.25" thickBot="1" x14ac:dyDescent="0.4">
      <c r="A94" s="5" t="s">
        <v>9</v>
      </c>
      <c r="B94" s="8">
        <v>69</v>
      </c>
      <c r="C94" s="8">
        <v>57</v>
      </c>
      <c r="D94" s="8">
        <v>54</v>
      </c>
      <c r="E94" s="8">
        <v>70</v>
      </c>
      <c r="F94" s="8">
        <v>48.6614</v>
      </c>
      <c r="G94" s="8">
        <v>35.008499999999998</v>
      </c>
      <c r="H94" s="8">
        <v>33.542999999999999</v>
      </c>
      <c r="I94" s="8">
        <v>35.117400000000004</v>
      </c>
      <c r="J94" s="8">
        <v>48.468000000000004</v>
      </c>
      <c r="K94" s="8">
        <v>34.695300000000003</v>
      </c>
      <c r="L94" s="8">
        <v>33.290799999999997</v>
      </c>
      <c r="M94" s="8">
        <v>34.695399999999999</v>
      </c>
      <c r="N94" s="8">
        <v>0.71</v>
      </c>
      <c r="O94" s="8">
        <v>0.61</v>
      </c>
      <c r="P94" s="8">
        <v>0.62</v>
      </c>
      <c r="Q94" s="8">
        <v>0.5</v>
      </c>
    </row>
    <row r="95" spans="1:17" ht="23.25" thickBot="1" x14ac:dyDescent="0.4">
      <c r="A95" s="1" t="s">
        <v>10</v>
      </c>
      <c r="B95" s="4">
        <v>59</v>
      </c>
      <c r="C95" s="4">
        <v>64</v>
      </c>
      <c r="D95" s="4">
        <v>56</v>
      </c>
      <c r="E95" s="4">
        <v>0</v>
      </c>
      <c r="F95" s="4">
        <v>50.162100000000002</v>
      </c>
      <c r="G95" s="4">
        <v>32.5124</v>
      </c>
      <c r="H95" s="4">
        <v>34.068300000000001</v>
      </c>
      <c r="I95" s="4">
        <v>0</v>
      </c>
      <c r="J95" s="4">
        <v>49.7776</v>
      </c>
      <c r="K95" s="4">
        <v>32.413400000000003</v>
      </c>
      <c r="L95" s="4">
        <v>33.976500000000001</v>
      </c>
      <c r="M95" s="4">
        <v>0</v>
      </c>
      <c r="N95" s="4">
        <v>0.85</v>
      </c>
      <c r="O95" s="4">
        <v>0.51</v>
      </c>
      <c r="P95" s="4">
        <v>0.61</v>
      </c>
      <c r="Q95" s="4">
        <v>0</v>
      </c>
    </row>
    <row r="96" spans="1:17" ht="23.25" thickBot="1" x14ac:dyDescent="0.4">
      <c r="A96" s="5" t="s">
        <v>11</v>
      </c>
      <c r="B96" s="8">
        <v>58</v>
      </c>
      <c r="C96" s="8">
        <v>60</v>
      </c>
      <c r="D96" s="8">
        <v>69</v>
      </c>
      <c r="E96" s="8">
        <v>0</v>
      </c>
      <c r="F96" s="8">
        <v>41.738599999999998</v>
      </c>
      <c r="G96" s="8">
        <v>42.761099999999999</v>
      </c>
      <c r="H96" s="8">
        <v>45.921599999999998</v>
      </c>
      <c r="I96" s="8">
        <v>0</v>
      </c>
      <c r="J96" s="8">
        <v>41.333300000000001</v>
      </c>
      <c r="K96" s="8">
        <v>42.3217</v>
      </c>
      <c r="L96" s="8">
        <v>45.494900000000001</v>
      </c>
      <c r="M96" s="8">
        <v>0</v>
      </c>
      <c r="N96" s="8">
        <v>0.72</v>
      </c>
      <c r="O96" s="8">
        <v>0.71</v>
      </c>
      <c r="P96" s="8">
        <v>0.67</v>
      </c>
      <c r="Q96" s="8">
        <v>0</v>
      </c>
    </row>
    <row r="97" spans="1:17" ht="23.25" thickBot="1" x14ac:dyDescent="0.4">
      <c r="A97" s="1" t="s">
        <v>12</v>
      </c>
      <c r="B97" s="4">
        <v>66</v>
      </c>
      <c r="C97" s="4">
        <v>63</v>
      </c>
      <c r="D97" s="4">
        <v>57</v>
      </c>
      <c r="E97" s="4">
        <v>0</v>
      </c>
      <c r="F97" s="4">
        <v>40.381700000000002</v>
      </c>
      <c r="G97" s="4">
        <v>39.868400000000001</v>
      </c>
      <c r="H97" s="4">
        <v>39.201500000000003</v>
      </c>
      <c r="I97" s="4">
        <v>0</v>
      </c>
      <c r="J97" s="4">
        <v>40.4024</v>
      </c>
      <c r="K97" s="4">
        <v>39.786200000000001</v>
      </c>
      <c r="L97" s="4">
        <v>38.898499999999999</v>
      </c>
      <c r="M97" s="4">
        <v>0</v>
      </c>
      <c r="N97" s="4">
        <v>0.61</v>
      </c>
      <c r="O97" s="4">
        <v>0.63</v>
      </c>
      <c r="P97" s="4">
        <v>0.69</v>
      </c>
      <c r="Q97" s="4">
        <v>0</v>
      </c>
    </row>
    <row r="98" spans="1:17" ht="23.25" thickBot="1" x14ac:dyDescent="0.4">
      <c r="A98" s="5" t="s">
        <v>13</v>
      </c>
      <c r="B98" s="8">
        <v>60</v>
      </c>
      <c r="C98" s="8">
        <v>67</v>
      </c>
      <c r="D98" s="8">
        <v>51</v>
      </c>
      <c r="E98" s="8">
        <v>0</v>
      </c>
      <c r="F98" s="8">
        <v>40.648499999999999</v>
      </c>
      <c r="G98" s="8">
        <v>40.746400000000001</v>
      </c>
      <c r="H98" s="8">
        <v>32.9846</v>
      </c>
      <c r="I98" s="8">
        <v>0</v>
      </c>
      <c r="J98" s="8">
        <v>40.551000000000002</v>
      </c>
      <c r="K98" s="8">
        <v>40.412700000000001</v>
      </c>
      <c r="L98" s="8">
        <v>32.775799999999997</v>
      </c>
      <c r="M98" s="8">
        <v>0</v>
      </c>
      <c r="N98" s="8">
        <v>0.68</v>
      </c>
      <c r="O98" s="8">
        <v>0.61</v>
      </c>
      <c r="P98" s="8">
        <v>0.65</v>
      </c>
      <c r="Q98" s="8">
        <v>0</v>
      </c>
    </row>
    <row r="99" spans="1:17" ht="23.25" thickBot="1" x14ac:dyDescent="0.4">
      <c r="A99" s="1" t="s">
        <v>14</v>
      </c>
      <c r="B99" s="4">
        <v>61</v>
      </c>
      <c r="C99" s="4">
        <v>66</v>
      </c>
      <c r="D99" s="4">
        <v>44</v>
      </c>
      <c r="E99" s="4">
        <v>0</v>
      </c>
      <c r="F99" s="4">
        <v>41.583599999999997</v>
      </c>
      <c r="G99" s="4">
        <v>45.5749</v>
      </c>
      <c r="H99" s="4">
        <v>32.241100000000003</v>
      </c>
      <c r="I99" s="4">
        <v>0</v>
      </c>
      <c r="J99" s="4">
        <v>41.299700000000001</v>
      </c>
      <c r="K99" s="4">
        <v>45.360700000000001</v>
      </c>
      <c r="L99" s="4">
        <v>32.326900000000002</v>
      </c>
      <c r="M99" s="4">
        <v>0</v>
      </c>
      <c r="N99" s="4">
        <v>0.68</v>
      </c>
      <c r="O99" s="4">
        <v>0.69</v>
      </c>
      <c r="P99" s="4">
        <v>0.73</v>
      </c>
      <c r="Q99" s="4">
        <v>0</v>
      </c>
    </row>
    <row r="100" spans="1:17" ht="23.25" thickBot="1" x14ac:dyDescent="0.4">
      <c r="A100" s="5" t="s">
        <v>15</v>
      </c>
      <c r="B100" s="8">
        <v>61</v>
      </c>
      <c r="C100" s="8">
        <v>96</v>
      </c>
      <c r="D100" s="8">
        <v>55</v>
      </c>
      <c r="E100" s="8">
        <v>0</v>
      </c>
      <c r="F100" s="8">
        <v>34.313099999999999</v>
      </c>
      <c r="G100" s="8">
        <v>53.382899999999999</v>
      </c>
      <c r="H100" s="8">
        <v>38.746200000000002</v>
      </c>
      <c r="I100" s="8">
        <v>0</v>
      </c>
      <c r="J100" s="8">
        <v>34.207000000000001</v>
      </c>
      <c r="K100" s="8">
        <v>52.966299999999997</v>
      </c>
      <c r="L100" s="8">
        <v>38.445399999999999</v>
      </c>
      <c r="M100" s="8">
        <v>0</v>
      </c>
      <c r="N100" s="8">
        <v>0.56000000000000005</v>
      </c>
      <c r="O100" s="8">
        <v>0.56000000000000005</v>
      </c>
      <c r="P100" s="8">
        <v>0.7</v>
      </c>
      <c r="Q100" s="8">
        <v>0</v>
      </c>
    </row>
    <row r="101" spans="1:17" ht="23.25" thickBot="1" x14ac:dyDescent="0.4">
      <c r="A101" s="1" t="s">
        <v>16</v>
      </c>
      <c r="B101" s="4">
        <v>63</v>
      </c>
      <c r="C101" s="4">
        <v>61</v>
      </c>
      <c r="D101" s="4">
        <v>63</v>
      </c>
      <c r="E101" s="4">
        <v>0</v>
      </c>
      <c r="F101" s="4">
        <v>36.006599999999999</v>
      </c>
      <c r="G101" s="4">
        <v>32.365000000000002</v>
      </c>
      <c r="H101" s="4">
        <v>35.640900000000002</v>
      </c>
      <c r="I101" s="4">
        <v>0</v>
      </c>
      <c r="J101" s="4">
        <v>35.705500000000001</v>
      </c>
      <c r="K101" s="4">
        <v>32.033799999999999</v>
      </c>
      <c r="L101" s="4">
        <v>35.224899999999998</v>
      </c>
      <c r="M101" s="4">
        <v>0</v>
      </c>
      <c r="N101" s="4">
        <v>0.56999999999999995</v>
      </c>
      <c r="O101" s="4">
        <v>0.53</v>
      </c>
      <c r="P101" s="4">
        <v>0.56999999999999995</v>
      </c>
      <c r="Q101" s="4">
        <v>0</v>
      </c>
    </row>
    <row r="102" spans="1:17" ht="23.25" thickBot="1" x14ac:dyDescent="0.4">
      <c r="A102" s="5" t="s">
        <v>17</v>
      </c>
      <c r="B102" s="8">
        <v>72</v>
      </c>
      <c r="C102" s="8">
        <v>84</v>
      </c>
      <c r="D102" s="8">
        <v>56</v>
      </c>
      <c r="E102" s="8">
        <v>0</v>
      </c>
      <c r="F102" s="8">
        <v>35.923200000000001</v>
      </c>
      <c r="G102" s="8">
        <v>47.0608</v>
      </c>
      <c r="H102" s="8">
        <v>32.792200000000001</v>
      </c>
      <c r="I102" s="8">
        <v>0</v>
      </c>
      <c r="J102" s="8">
        <v>35.820599999999999</v>
      </c>
      <c r="K102" s="8">
        <v>46.915100000000002</v>
      </c>
      <c r="L102" s="8">
        <v>32.847299999999997</v>
      </c>
      <c r="M102" s="8">
        <v>0</v>
      </c>
      <c r="N102" s="8">
        <v>0.5</v>
      </c>
      <c r="O102" s="8">
        <v>0.56000000000000005</v>
      </c>
      <c r="P102" s="8">
        <v>0.59</v>
      </c>
      <c r="Q102" s="8">
        <v>0</v>
      </c>
    </row>
    <row r="103" spans="1:17" ht="23.25" thickBot="1" x14ac:dyDescent="0.4">
      <c r="A103" s="1" t="s">
        <v>18</v>
      </c>
      <c r="B103" s="4">
        <v>72</v>
      </c>
      <c r="C103" s="4">
        <v>71</v>
      </c>
      <c r="D103" s="4">
        <v>60</v>
      </c>
      <c r="E103" s="4">
        <v>0</v>
      </c>
      <c r="F103" s="4">
        <v>38.068800000000003</v>
      </c>
      <c r="G103" s="4">
        <v>39.950299999999999</v>
      </c>
      <c r="H103" s="4">
        <v>36.765700000000002</v>
      </c>
      <c r="I103" s="4">
        <v>0</v>
      </c>
      <c r="J103" s="4">
        <v>38.083300000000001</v>
      </c>
      <c r="K103" s="4">
        <v>39.923499999999997</v>
      </c>
      <c r="L103" s="4">
        <v>36.451900000000002</v>
      </c>
      <c r="M103" s="4">
        <v>0</v>
      </c>
      <c r="N103" s="4">
        <v>0.53</v>
      </c>
      <c r="O103" s="4">
        <v>0.56000000000000005</v>
      </c>
      <c r="P103" s="4">
        <v>0.61</v>
      </c>
      <c r="Q103" s="4">
        <v>0</v>
      </c>
    </row>
    <row r="104" spans="1:17" x14ac:dyDescent="0.35">
      <c r="A104" s="11" t="s">
        <v>20</v>
      </c>
      <c r="B104" s="11">
        <v>767</v>
      </c>
      <c r="C104" s="11">
        <v>819</v>
      </c>
      <c r="D104" s="11">
        <v>721</v>
      </c>
      <c r="E104" s="11">
        <v>174</v>
      </c>
      <c r="F104" s="11">
        <v>495.59780000000001</v>
      </c>
      <c r="G104" s="11">
        <v>482.07580000000002</v>
      </c>
      <c r="H104" s="11">
        <v>464.18740000000003</v>
      </c>
      <c r="I104" s="11">
        <v>88.382000000000005</v>
      </c>
      <c r="J104" s="11">
        <v>493.26280000000003</v>
      </c>
      <c r="K104" s="11">
        <v>479.20569999999998</v>
      </c>
      <c r="L104" s="11">
        <v>461.363</v>
      </c>
      <c r="M104" s="11">
        <v>87.791399999999996</v>
      </c>
      <c r="N104" s="11">
        <v>0.65</v>
      </c>
      <c r="O104" s="11">
        <v>0.59</v>
      </c>
      <c r="P104" s="11">
        <v>0.64</v>
      </c>
      <c r="Q104" s="11">
        <v>0.51</v>
      </c>
    </row>
    <row r="105" spans="1:17" x14ac:dyDescent="0.35">
      <c r="A105" s="178" t="s">
        <v>0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84"/>
      <c r="Q105" s="84"/>
    </row>
    <row r="106" spans="1:17" x14ac:dyDescent="0.35">
      <c r="A106" s="178" t="s">
        <v>313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84"/>
      <c r="Q106" s="84"/>
    </row>
    <row r="107" spans="1:17" ht="23.25" thickBot="1" x14ac:dyDescent="0.4">
      <c r="A107" s="179" t="s">
        <v>2</v>
      </c>
      <c r="B107" s="82"/>
      <c r="C107" s="180" t="s">
        <v>3</v>
      </c>
      <c r="D107" s="180"/>
      <c r="E107" s="83"/>
      <c r="F107" s="180" t="s">
        <v>4</v>
      </c>
      <c r="G107" s="180"/>
      <c r="H107" s="83"/>
      <c r="I107" s="83"/>
      <c r="J107" s="181" t="s">
        <v>5</v>
      </c>
      <c r="K107" s="181"/>
      <c r="L107" s="181"/>
      <c r="M107" s="181"/>
      <c r="N107" s="182" t="s">
        <v>6</v>
      </c>
      <c r="O107" s="182"/>
      <c r="P107" s="182"/>
      <c r="Q107" s="182"/>
    </row>
    <row r="108" spans="1:17" ht="24" thickTop="1" thickBot="1" x14ac:dyDescent="0.4">
      <c r="A108" s="180"/>
      <c r="B108" s="9">
        <v>2557</v>
      </c>
      <c r="C108" s="9">
        <v>2558</v>
      </c>
      <c r="D108" s="9">
        <v>2559</v>
      </c>
      <c r="E108" s="9">
        <v>2560</v>
      </c>
      <c r="F108" s="9">
        <v>2557</v>
      </c>
      <c r="G108" s="9">
        <v>2558</v>
      </c>
      <c r="H108" s="9">
        <v>2559</v>
      </c>
      <c r="I108" s="9">
        <v>2560</v>
      </c>
      <c r="J108" s="9">
        <v>2557</v>
      </c>
      <c r="K108" s="9">
        <v>2558</v>
      </c>
      <c r="L108" s="9">
        <v>2559</v>
      </c>
      <c r="M108" s="9">
        <v>2560</v>
      </c>
      <c r="N108" s="10">
        <v>2557</v>
      </c>
      <c r="O108" s="10">
        <v>2558</v>
      </c>
      <c r="P108" s="10">
        <v>2559</v>
      </c>
      <c r="Q108" s="10">
        <v>2560</v>
      </c>
    </row>
    <row r="109" spans="1:17" ht="24" thickTop="1" thickBot="1" x14ac:dyDescent="0.4">
      <c r="A109" s="5" t="s">
        <v>7</v>
      </c>
      <c r="B109" s="8">
        <v>159</v>
      </c>
      <c r="C109" s="8">
        <v>171</v>
      </c>
      <c r="D109" s="8">
        <v>205</v>
      </c>
      <c r="E109" s="8">
        <v>220</v>
      </c>
      <c r="F109" s="8">
        <v>122.5187</v>
      </c>
      <c r="G109" s="8">
        <v>96.938599999999994</v>
      </c>
      <c r="H109" s="8">
        <v>98.441100000000006</v>
      </c>
      <c r="I109" s="8">
        <v>126.95659999999999</v>
      </c>
      <c r="J109" s="8">
        <v>122.2473</v>
      </c>
      <c r="K109" s="8">
        <v>96.641599999999997</v>
      </c>
      <c r="L109" s="8">
        <v>97.648799999999994</v>
      </c>
      <c r="M109" s="8">
        <v>126.33629999999999</v>
      </c>
      <c r="N109" s="8">
        <v>0.77</v>
      </c>
      <c r="O109" s="8">
        <v>0.56999999999999995</v>
      </c>
      <c r="P109" s="8">
        <v>0.48</v>
      </c>
      <c r="Q109" s="8">
        <v>0.57999999999999996</v>
      </c>
    </row>
    <row r="110" spans="1:17" ht="23.25" thickBot="1" x14ac:dyDescent="0.4">
      <c r="A110" s="1" t="s">
        <v>8</v>
      </c>
      <c r="B110" s="4">
        <v>166</v>
      </c>
      <c r="C110" s="4">
        <v>156</v>
      </c>
      <c r="D110" s="4">
        <v>197</v>
      </c>
      <c r="E110" s="4">
        <v>164</v>
      </c>
      <c r="F110" s="4">
        <v>95.760800000000003</v>
      </c>
      <c r="G110" s="4">
        <v>87.750299999999996</v>
      </c>
      <c r="H110" s="4">
        <v>104.7547</v>
      </c>
      <c r="I110" s="4">
        <v>119.0215</v>
      </c>
      <c r="J110" s="4">
        <v>95.300200000000004</v>
      </c>
      <c r="K110" s="4">
        <v>87.326099999999997</v>
      </c>
      <c r="L110" s="4">
        <v>103.9312</v>
      </c>
      <c r="M110" s="4">
        <v>118.3421</v>
      </c>
      <c r="N110" s="4">
        <v>0.57999999999999996</v>
      </c>
      <c r="O110" s="4">
        <v>0.56000000000000005</v>
      </c>
      <c r="P110" s="4">
        <v>0.53</v>
      </c>
      <c r="Q110" s="4">
        <v>0.73</v>
      </c>
    </row>
    <row r="111" spans="1:17" ht="23.25" thickBot="1" x14ac:dyDescent="0.4">
      <c r="A111" s="5" t="s">
        <v>9</v>
      </c>
      <c r="B111" s="8">
        <v>129</v>
      </c>
      <c r="C111" s="8">
        <v>144</v>
      </c>
      <c r="D111" s="8">
        <v>172</v>
      </c>
      <c r="E111" s="8">
        <v>161</v>
      </c>
      <c r="F111" s="8">
        <v>77.374899999999997</v>
      </c>
      <c r="G111" s="8">
        <v>78.774100000000004</v>
      </c>
      <c r="H111" s="8">
        <v>87.513599999999997</v>
      </c>
      <c r="I111" s="8">
        <v>97.166399999999996</v>
      </c>
      <c r="J111" s="8">
        <v>76.849699999999999</v>
      </c>
      <c r="K111" s="8">
        <v>78.408199999999994</v>
      </c>
      <c r="L111" s="8">
        <v>87.188999999999993</v>
      </c>
      <c r="M111" s="8">
        <v>96.985200000000006</v>
      </c>
      <c r="N111" s="8">
        <v>0.6</v>
      </c>
      <c r="O111" s="8">
        <v>0.55000000000000004</v>
      </c>
      <c r="P111" s="8">
        <v>0.51</v>
      </c>
      <c r="Q111" s="8">
        <v>0.6</v>
      </c>
    </row>
    <row r="112" spans="1:17" ht="23.25" thickBot="1" x14ac:dyDescent="0.4">
      <c r="A112" s="1" t="s">
        <v>10</v>
      </c>
      <c r="B112" s="4">
        <v>166</v>
      </c>
      <c r="C112" s="4">
        <v>135</v>
      </c>
      <c r="D112" s="4">
        <v>174</v>
      </c>
      <c r="E112" s="4">
        <v>33</v>
      </c>
      <c r="F112" s="4">
        <v>110.3288</v>
      </c>
      <c r="G112" s="4">
        <v>83.688999999999993</v>
      </c>
      <c r="H112" s="4">
        <v>103.72329999999999</v>
      </c>
      <c r="I112" s="4">
        <v>16.101400000000002</v>
      </c>
      <c r="J112" s="4">
        <v>109.77290000000001</v>
      </c>
      <c r="K112" s="4">
        <v>83.224000000000004</v>
      </c>
      <c r="L112" s="4">
        <v>103.1589</v>
      </c>
      <c r="M112" s="4">
        <v>16.101400000000002</v>
      </c>
      <c r="N112" s="4">
        <v>0.66</v>
      </c>
      <c r="O112" s="4">
        <v>0.62</v>
      </c>
      <c r="P112" s="4">
        <v>0.6</v>
      </c>
      <c r="Q112" s="4">
        <v>0.49</v>
      </c>
    </row>
    <row r="113" spans="1:17" ht="23.25" thickBot="1" x14ac:dyDescent="0.4">
      <c r="A113" s="5" t="s">
        <v>11</v>
      </c>
      <c r="B113" s="8">
        <v>149</v>
      </c>
      <c r="C113" s="8">
        <v>127</v>
      </c>
      <c r="D113" s="8">
        <v>179</v>
      </c>
      <c r="E113" s="8">
        <v>0</v>
      </c>
      <c r="F113" s="8">
        <v>91.240700000000004</v>
      </c>
      <c r="G113" s="8">
        <v>84.905000000000001</v>
      </c>
      <c r="H113" s="8">
        <v>99.724900000000005</v>
      </c>
      <c r="I113" s="8">
        <v>0</v>
      </c>
      <c r="J113" s="8">
        <v>90.685199999999995</v>
      </c>
      <c r="K113" s="8">
        <v>84.148899999999998</v>
      </c>
      <c r="L113" s="8">
        <v>99.228899999999996</v>
      </c>
      <c r="M113" s="8">
        <v>0</v>
      </c>
      <c r="N113" s="8">
        <v>0.61</v>
      </c>
      <c r="O113" s="8">
        <v>0.67</v>
      </c>
      <c r="P113" s="8">
        <v>0.56000000000000005</v>
      </c>
      <c r="Q113" s="8">
        <v>0</v>
      </c>
    </row>
    <row r="114" spans="1:17" ht="23.25" thickBot="1" x14ac:dyDescent="0.4">
      <c r="A114" s="1" t="s">
        <v>12</v>
      </c>
      <c r="B114" s="4">
        <v>161</v>
      </c>
      <c r="C114" s="4">
        <v>159</v>
      </c>
      <c r="D114" s="4">
        <v>204</v>
      </c>
      <c r="E114" s="4">
        <v>0</v>
      </c>
      <c r="F114" s="4">
        <v>108.8993</v>
      </c>
      <c r="G114" s="4">
        <v>94.979299999999995</v>
      </c>
      <c r="H114" s="4">
        <v>108.2188</v>
      </c>
      <c r="I114" s="4">
        <v>0</v>
      </c>
      <c r="J114" s="4">
        <v>108.1537</v>
      </c>
      <c r="K114" s="4">
        <v>94.146199999999993</v>
      </c>
      <c r="L114" s="4">
        <v>107.97669999999999</v>
      </c>
      <c r="M114" s="4">
        <v>0</v>
      </c>
      <c r="N114" s="4">
        <v>0.68</v>
      </c>
      <c r="O114" s="4">
        <v>0.6</v>
      </c>
      <c r="P114" s="4">
        <v>0.53</v>
      </c>
      <c r="Q114" s="4">
        <v>0</v>
      </c>
    </row>
    <row r="115" spans="1:17" ht="23.25" thickBot="1" x14ac:dyDescent="0.4">
      <c r="A115" s="5" t="s">
        <v>13</v>
      </c>
      <c r="B115" s="8">
        <v>138</v>
      </c>
      <c r="C115" s="8">
        <v>132</v>
      </c>
      <c r="D115" s="8">
        <v>179</v>
      </c>
      <c r="E115" s="8">
        <v>0</v>
      </c>
      <c r="F115" s="8">
        <v>89.414900000000003</v>
      </c>
      <c r="G115" s="8">
        <v>75.870599999999996</v>
      </c>
      <c r="H115" s="8">
        <v>111.9629</v>
      </c>
      <c r="I115" s="8">
        <v>0</v>
      </c>
      <c r="J115" s="8">
        <v>88.560500000000005</v>
      </c>
      <c r="K115" s="8">
        <v>75.334900000000005</v>
      </c>
      <c r="L115" s="8">
        <v>111.328</v>
      </c>
      <c r="M115" s="8">
        <v>0</v>
      </c>
      <c r="N115" s="8">
        <v>0.65</v>
      </c>
      <c r="O115" s="8">
        <v>0.56999999999999995</v>
      </c>
      <c r="P115" s="8">
        <v>0.63</v>
      </c>
      <c r="Q115" s="8">
        <v>0</v>
      </c>
    </row>
    <row r="116" spans="1:17" ht="23.25" thickBot="1" x14ac:dyDescent="0.4">
      <c r="A116" s="1" t="s">
        <v>14</v>
      </c>
      <c r="B116" s="4">
        <v>175</v>
      </c>
      <c r="C116" s="4">
        <v>159</v>
      </c>
      <c r="D116" s="4">
        <v>131</v>
      </c>
      <c r="E116" s="4">
        <v>0</v>
      </c>
      <c r="F116" s="4">
        <v>97.151799999999994</v>
      </c>
      <c r="G116" s="4">
        <v>91.432199999999995</v>
      </c>
      <c r="H116" s="4">
        <v>91.004999999999995</v>
      </c>
      <c r="I116" s="4">
        <v>0</v>
      </c>
      <c r="J116" s="4">
        <v>96.577799999999996</v>
      </c>
      <c r="K116" s="4">
        <v>90.682100000000005</v>
      </c>
      <c r="L116" s="4">
        <v>90.974500000000006</v>
      </c>
      <c r="M116" s="4">
        <v>0</v>
      </c>
      <c r="N116" s="4">
        <v>0.56000000000000005</v>
      </c>
      <c r="O116" s="4">
        <v>0.57999999999999996</v>
      </c>
      <c r="P116" s="4">
        <v>0.69</v>
      </c>
      <c r="Q116" s="4">
        <v>0</v>
      </c>
    </row>
    <row r="117" spans="1:17" ht="23.25" thickBot="1" x14ac:dyDescent="0.4">
      <c r="A117" s="5" t="s">
        <v>15</v>
      </c>
      <c r="B117" s="8">
        <v>161</v>
      </c>
      <c r="C117" s="8">
        <v>188</v>
      </c>
      <c r="D117" s="8">
        <v>168</v>
      </c>
      <c r="E117" s="8">
        <v>0</v>
      </c>
      <c r="F117" s="8">
        <v>87.423199999999994</v>
      </c>
      <c r="G117" s="8">
        <v>85.006299999999996</v>
      </c>
      <c r="H117" s="8">
        <v>92.672300000000007</v>
      </c>
      <c r="I117" s="8">
        <v>0</v>
      </c>
      <c r="J117" s="8">
        <v>87.037499999999994</v>
      </c>
      <c r="K117" s="8">
        <v>84.794499999999999</v>
      </c>
      <c r="L117" s="8">
        <v>92.659499999999994</v>
      </c>
      <c r="M117" s="8">
        <v>0</v>
      </c>
      <c r="N117" s="8">
        <v>0.54</v>
      </c>
      <c r="O117" s="8">
        <v>0.45</v>
      </c>
      <c r="P117" s="8">
        <v>0.55000000000000004</v>
      </c>
      <c r="Q117" s="8">
        <v>0</v>
      </c>
    </row>
    <row r="118" spans="1:17" ht="23.25" thickBot="1" x14ac:dyDescent="0.4">
      <c r="A118" s="1" t="s">
        <v>16</v>
      </c>
      <c r="B118" s="4">
        <v>170</v>
      </c>
      <c r="C118" s="4">
        <v>179</v>
      </c>
      <c r="D118" s="4">
        <v>205</v>
      </c>
      <c r="E118" s="4">
        <v>0</v>
      </c>
      <c r="F118" s="4">
        <v>95.702699999999993</v>
      </c>
      <c r="G118" s="4">
        <v>88.053100000000001</v>
      </c>
      <c r="H118" s="4">
        <v>113.8573</v>
      </c>
      <c r="I118" s="4">
        <v>0</v>
      </c>
      <c r="J118" s="4">
        <v>94.961600000000004</v>
      </c>
      <c r="K118" s="4">
        <v>87.665599999999998</v>
      </c>
      <c r="L118" s="4">
        <v>113.26049999999999</v>
      </c>
      <c r="M118" s="4">
        <v>0</v>
      </c>
      <c r="N118" s="4">
        <v>0.56000000000000005</v>
      </c>
      <c r="O118" s="4">
        <v>0.49</v>
      </c>
      <c r="P118" s="4">
        <v>0.56000000000000005</v>
      </c>
      <c r="Q118" s="4">
        <v>0</v>
      </c>
    </row>
    <row r="119" spans="1:17" ht="23.25" thickBot="1" x14ac:dyDescent="0.4">
      <c r="A119" s="5" t="s">
        <v>17</v>
      </c>
      <c r="B119" s="8">
        <v>126</v>
      </c>
      <c r="C119" s="8">
        <v>189</v>
      </c>
      <c r="D119" s="8">
        <v>184</v>
      </c>
      <c r="E119" s="8">
        <v>0</v>
      </c>
      <c r="F119" s="8">
        <v>82.822199999999995</v>
      </c>
      <c r="G119" s="8">
        <v>106.88849999999999</v>
      </c>
      <c r="H119" s="8">
        <v>103.0437</v>
      </c>
      <c r="I119" s="8">
        <v>0</v>
      </c>
      <c r="J119" s="8">
        <v>82.111599999999996</v>
      </c>
      <c r="K119" s="8">
        <v>106.4804</v>
      </c>
      <c r="L119" s="8">
        <v>102.8498</v>
      </c>
      <c r="M119" s="8">
        <v>0</v>
      </c>
      <c r="N119" s="8">
        <v>0.66</v>
      </c>
      <c r="O119" s="8">
        <v>0.56999999999999995</v>
      </c>
      <c r="P119" s="8">
        <v>0.56000000000000005</v>
      </c>
      <c r="Q119" s="8">
        <v>0</v>
      </c>
    </row>
    <row r="120" spans="1:17" ht="23.25" thickBot="1" x14ac:dyDescent="0.4">
      <c r="A120" s="1" t="s">
        <v>18</v>
      </c>
      <c r="B120" s="4">
        <v>177</v>
      </c>
      <c r="C120" s="4">
        <v>186</v>
      </c>
      <c r="D120" s="4">
        <v>191</v>
      </c>
      <c r="E120" s="4">
        <v>0</v>
      </c>
      <c r="F120" s="4">
        <v>102.2895</v>
      </c>
      <c r="G120" s="4">
        <v>91.623000000000005</v>
      </c>
      <c r="H120" s="4">
        <v>118.3579</v>
      </c>
      <c r="I120" s="4">
        <v>0</v>
      </c>
      <c r="J120" s="4">
        <v>101.7851</v>
      </c>
      <c r="K120" s="4">
        <v>90.940799999999996</v>
      </c>
      <c r="L120" s="4">
        <v>117.6853</v>
      </c>
      <c r="M120" s="4">
        <v>0</v>
      </c>
      <c r="N120" s="4">
        <v>0.57999999999999996</v>
      </c>
      <c r="O120" s="4">
        <v>0.49</v>
      </c>
      <c r="P120" s="4">
        <v>0.62</v>
      </c>
      <c r="Q120" s="4">
        <v>0</v>
      </c>
    </row>
    <row r="121" spans="1:17" x14ac:dyDescent="0.35">
      <c r="A121" s="11" t="s">
        <v>20</v>
      </c>
      <c r="B121" s="12">
        <v>1877</v>
      </c>
      <c r="C121" s="12">
        <v>1925</v>
      </c>
      <c r="D121" s="12">
        <v>2189</v>
      </c>
      <c r="E121" s="11">
        <v>578</v>
      </c>
      <c r="F121" s="13">
        <v>1160.9275</v>
      </c>
      <c r="G121" s="13">
        <v>1065.9100000000001</v>
      </c>
      <c r="H121" s="13">
        <v>1233.2755</v>
      </c>
      <c r="I121" s="11">
        <v>359.24590000000001</v>
      </c>
      <c r="J121" s="13">
        <v>1154.0431000000001</v>
      </c>
      <c r="K121" s="13">
        <v>1059.7933</v>
      </c>
      <c r="L121" s="13">
        <v>1227.8911000000001</v>
      </c>
      <c r="M121" s="11">
        <v>357.76499999999999</v>
      </c>
      <c r="N121" s="11">
        <v>0.62</v>
      </c>
      <c r="O121" s="11">
        <v>0.55000000000000004</v>
      </c>
      <c r="P121" s="11">
        <v>0.56000000000000005</v>
      </c>
      <c r="Q121" s="11">
        <v>0.62</v>
      </c>
    </row>
    <row r="122" spans="1:17" x14ac:dyDescent="0.35">
      <c r="A122" s="178" t="s">
        <v>0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84"/>
      <c r="Q122" s="84"/>
    </row>
    <row r="123" spans="1:17" x14ac:dyDescent="0.35">
      <c r="A123" s="178" t="s">
        <v>314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84"/>
      <c r="Q123" s="84"/>
    </row>
    <row r="124" spans="1:17" ht="23.25" thickBot="1" x14ac:dyDescent="0.4">
      <c r="A124" s="179" t="s">
        <v>2</v>
      </c>
      <c r="B124" s="82"/>
      <c r="C124" s="180" t="s">
        <v>3</v>
      </c>
      <c r="D124" s="180"/>
      <c r="E124" s="83"/>
      <c r="F124" s="180" t="s">
        <v>4</v>
      </c>
      <c r="G124" s="180"/>
      <c r="H124" s="83"/>
      <c r="I124" s="83"/>
      <c r="J124" s="181" t="s">
        <v>5</v>
      </c>
      <c r="K124" s="181"/>
      <c r="L124" s="181"/>
      <c r="M124" s="181"/>
      <c r="N124" s="182" t="s">
        <v>6</v>
      </c>
      <c r="O124" s="182"/>
      <c r="P124" s="182"/>
      <c r="Q124" s="182"/>
    </row>
    <row r="125" spans="1:17" ht="24" thickTop="1" thickBot="1" x14ac:dyDescent="0.4">
      <c r="A125" s="180"/>
      <c r="B125" s="9">
        <v>2557</v>
      </c>
      <c r="C125" s="9">
        <v>2558</v>
      </c>
      <c r="D125" s="9">
        <v>2559</v>
      </c>
      <c r="E125" s="9">
        <v>2560</v>
      </c>
      <c r="F125" s="9">
        <v>2557</v>
      </c>
      <c r="G125" s="9">
        <v>2558</v>
      </c>
      <c r="H125" s="9">
        <v>2559</v>
      </c>
      <c r="I125" s="9">
        <v>2560</v>
      </c>
      <c r="J125" s="9">
        <v>2557</v>
      </c>
      <c r="K125" s="9">
        <v>2558</v>
      </c>
      <c r="L125" s="9">
        <v>2559</v>
      </c>
      <c r="M125" s="9">
        <v>2560</v>
      </c>
      <c r="N125" s="10">
        <v>2557</v>
      </c>
      <c r="O125" s="10">
        <v>2558</v>
      </c>
      <c r="P125" s="10">
        <v>2559</v>
      </c>
      <c r="Q125" s="10">
        <v>2560</v>
      </c>
    </row>
    <row r="126" spans="1:17" ht="24" thickTop="1" thickBot="1" x14ac:dyDescent="0.4">
      <c r="A126" s="5" t="s">
        <v>7</v>
      </c>
      <c r="B126" s="8">
        <v>45</v>
      </c>
      <c r="C126" s="8">
        <v>51</v>
      </c>
      <c r="D126" s="8">
        <v>97</v>
      </c>
      <c r="E126" s="8">
        <v>43</v>
      </c>
      <c r="F126" s="8">
        <v>25.656099999999999</v>
      </c>
      <c r="G126" s="8">
        <v>25.652799999999999</v>
      </c>
      <c r="H126" s="8">
        <v>52.224299999999999</v>
      </c>
      <c r="I126" s="8">
        <v>31.204699999999999</v>
      </c>
      <c r="J126" s="8">
        <v>25.499400000000001</v>
      </c>
      <c r="K126" s="8">
        <v>25.626799999999999</v>
      </c>
      <c r="L126" s="8">
        <v>51.679200000000002</v>
      </c>
      <c r="M126" s="8">
        <v>31.190899999999999</v>
      </c>
      <c r="N126" s="8">
        <v>0.56999999999999995</v>
      </c>
      <c r="O126" s="8">
        <v>0.5</v>
      </c>
      <c r="P126" s="8">
        <v>0.54</v>
      </c>
      <c r="Q126" s="8">
        <v>0.73</v>
      </c>
    </row>
    <row r="127" spans="1:17" ht="23.25" thickBot="1" x14ac:dyDescent="0.4">
      <c r="A127" s="1" t="s">
        <v>8</v>
      </c>
      <c r="B127" s="4">
        <v>32</v>
      </c>
      <c r="C127" s="4">
        <v>51</v>
      </c>
      <c r="D127" s="4">
        <v>80</v>
      </c>
      <c r="E127" s="4">
        <v>46</v>
      </c>
      <c r="F127" s="4">
        <v>19.6388</v>
      </c>
      <c r="G127" s="4">
        <v>34.334400000000002</v>
      </c>
      <c r="H127" s="4">
        <v>36.836199999999998</v>
      </c>
      <c r="I127" s="4">
        <v>24.684000000000001</v>
      </c>
      <c r="J127" s="4">
        <v>19.5854</v>
      </c>
      <c r="K127" s="4">
        <v>34.010599999999997</v>
      </c>
      <c r="L127" s="4">
        <v>36.635300000000001</v>
      </c>
      <c r="M127" s="4">
        <v>24.474699999999999</v>
      </c>
      <c r="N127" s="4">
        <v>0.61</v>
      </c>
      <c r="O127" s="4">
        <v>0.67</v>
      </c>
      <c r="P127" s="4">
        <v>0.46</v>
      </c>
      <c r="Q127" s="4">
        <v>0.54</v>
      </c>
    </row>
    <row r="128" spans="1:17" ht="23.25" thickBot="1" x14ac:dyDescent="0.4">
      <c r="A128" s="5" t="s">
        <v>9</v>
      </c>
      <c r="B128" s="8">
        <v>28</v>
      </c>
      <c r="C128" s="8">
        <v>42</v>
      </c>
      <c r="D128" s="8">
        <v>60</v>
      </c>
      <c r="E128" s="8">
        <v>41</v>
      </c>
      <c r="F128" s="8">
        <v>16.344200000000001</v>
      </c>
      <c r="G128" s="8">
        <v>26.012499999999999</v>
      </c>
      <c r="H128" s="8">
        <v>36.079700000000003</v>
      </c>
      <c r="I128" s="8">
        <v>24.561499999999999</v>
      </c>
      <c r="J128" s="8">
        <v>16.152200000000001</v>
      </c>
      <c r="K128" s="8">
        <v>25.778600000000001</v>
      </c>
      <c r="L128" s="8">
        <v>36.007399999999997</v>
      </c>
      <c r="M128" s="8">
        <v>24.268000000000001</v>
      </c>
      <c r="N128" s="8">
        <v>0.57999999999999996</v>
      </c>
      <c r="O128" s="8">
        <v>0.62</v>
      </c>
      <c r="P128" s="8">
        <v>0.6</v>
      </c>
      <c r="Q128" s="8">
        <v>0.6</v>
      </c>
    </row>
    <row r="129" spans="1:17" ht="23.25" thickBot="1" x14ac:dyDescent="0.4">
      <c r="A129" s="1" t="s">
        <v>10</v>
      </c>
      <c r="B129" s="4">
        <v>41</v>
      </c>
      <c r="C129" s="4">
        <v>45</v>
      </c>
      <c r="D129" s="4">
        <v>50</v>
      </c>
      <c r="E129" s="4">
        <v>0</v>
      </c>
      <c r="F129" s="4">
        <v>25.311900000000001</v>
      </c>
      <c r="G129" s="4">
        <v>31.264800000000001</v>
      </c>
      <c r="H129" s="4">
        <v>31.104500000000002</v>
      </c>
      <c r="I129" s="4">
        <v>0</v>
      </c>
      <c r="J129" s="4">
        <v>25.1403</v>
      </c>
      <c r="K129" s="4">
        <v>31.142800000000001</v>
      </c>
      <c r="L129" s="4">
        <v>31.057300000000001</v>
      </c>
      <c r="M129" s="4">
        <v>0</v>
      </c>
      <c r="N129" s="4">
        <v>0.62</v>
      </c>
      <c r="O129" s="4">
        <v>0.69</v>
      </c>
      <c r="P129" s="4">
        <v>0.62</v>
      </c>
      <c r="Q129" s="4">
        <v>0</v>
      </c>
    </row>
    <row r="130" spans="1:17" ht="23.25" thickBot="1" x14ac:dyDescent="0.4">
      <c r="A130" s="5" t="s">
        <v>11</v>
      </c>
      <c r="B130" s="8">
        <v>35</v>
      </c>
      <c r="C130" s="8">
        <v>43</v>
      </c>
      <c r="D130" s="8">
        <v>42</v>
      </c>
      <c r="E130" s="8">
        <v>0</v>
      </c>
      <c r="F130" s="8">
        <v>18.8249</v>
      </c>
      <c r="G130" s="8">
        <v>38.525599999999997</v>
      </c>
      <c r="H130" s="8">
        <v>26.5486</v>
      </c>
      <c r="I130" s="8">
        <v>0</v>
      </c>
      <c r="J130" s="8">
        <v>18.733000000000001</v>
      </c>
      <c r="K130" s="8">
        <v>38.315199999999997</v>
      </c>
      <c r="L130" s="8">
        <v>26.717300000000002</v>
      </c>
      <c r="M130" s="8">
        <v>0</v>
      </c>
      <c r="N130" s="8">
        <v>0.54</v>
      </c>
      <c r="O130" s="8">
        <v>0.9</v>
      </c>
      <c r="P130" s="8">
        <v>0.63</v>
      </c>
      <c r="Q130" s="8">
        <v>0</v>
      </c>
    </row>
    <row r="131" spans="1:17" ht="23.25" thickBot="1" x14ac:dyDescent="0.4">
      <c r="A131" s="1" t="s">
        <v>12</v>
      </c>
      <c r="B131" s="4">
        <v>44</v>
      </c>
      <c r="C131" s="4">
        <v>55</v>
      </c>
      <c r="D131" s="4">
        <v>45</v>
      </c>
      <c r="E131" s="4">
        <v>0</v>
      </c>
      <c r="F131" s="4">
        <v>30.526299999999999</v>
      </c>
      <c r="G131" s="4">
        <v>53.655900000000003</v>
      </c>
      <c r="H131" s="4">
        <v>31.023</v>
      </c>
      <c r="I131" s="4">
        <v>0</v>
      </c>
      <c r="J131" s="4">
        <v>30.307400000000001</v>
      </c>
      <c r="K131" s="4">
        <v>53.730600000000003</v>
      </c>
      <c r="L131" s="4">
        <v>31.431799999999999</v>
      </c>
      <c r="M131" s="4">
        <v>0</v>
      </c>
      <c r="N131" s="4">
        <v>0.69</v>
      </c>
      <c r="O131" s="4">
        <v>0.98</v>
      </c>
      <c r="P131" s="4">
        <v>0.69</v>
      </c>
      <c r="Q131" s="4">
        <v>0</v>
      </c>
    </row>
    <row r="132" spans="1:17" ht="23.25" thickBot="1" x14ac:dyDescent="0.4">
      <c r="A132" s="5" t="s">
        <v>13</v>
      </c>
      <c r="B132" s="8">
        <v>41</v>
      </c>
      <c r="C132" s="8">
        <v>36</v>
      </c>
      <c r="D132" s="8">
        <v>47</v>
      </c>
      <c r="E132" s="8">
        <v>0</v>
      </c>
      <c r="F132" s="8">
        <v>31.793099999999999</v>
      </c>
      <c r="G132" s="8">
        <v>23.679500000000001</v>
      </c>
      <c r="H132" s="8">
        <v>38.031999999999996</v>
      </c>
      <c r="I132" s="8">
        <v>0</v>
      </c>
      <c r="J132" s="8">
        <v>31.7133</v>
      </c>
      <c r="K132" s="8">
        <v>23.576799999999999</v>
      </c>
      <c r="L132" s="8">
        <v>38.582599999999999</v>
      </c>
      <c r="M132" s="8">
        <v>0</v>
      </c>
      <c r="N132" s="8">
        <v>0.78</v>
      </c>
      <c r="O132" s="8">
        <v>0.66</v>
      </c>
      <c r="P132" s="8">
        <v>0.81</v>
      </c>
      <c r="Q132" s="8">
        <v>0</v>
      </c>
    </row>
    <row r="133" spans="1:17" ht="23.25" thickBot="1" x14ac:dyDescent="0.4">
      <c r="A133" s="1" t="s">
        <v>14</v>
      </c>
      <c r="B133" s="4">
        <v>56</v>
      </c>
      <c r="C133" s="4">
        <v>53</v>
      </c>
      <c r="D133" s="4">
        <v>22</v>
      </c>
      <c r="E133" s="4">
        <v>0</v>
      </c>
      <c r="F133" s="4">
        <v>30.305499999999999</v>
      </c>
      <c r="G133" s="4">
        <v>37.065199999999997</v>
      </c>
      <c r="H133" s="4">
        <v>14.313499999999999</v>
      </c>
      <c r="I133" s="4">
        <v>0</v>
      </c>
      <c r="J133" s="4">
        <v>29.9087</v>
      </c>
      <c r="K133" s="4">
        <v>36.635300000000001</v>
      </c>
      <c r="L133" s="4">
        <v>14.3482</v>
      </c>
      <c r="M133" s="4">
        <v>0</v>
      </c>
      <c r="N133" s="4">
        <v>0.54</v>
      </c>
      <c r="O133" s="4">
        <v>0.7</v>
      </c>
      <c r="P133" s="4">
        <v>0.65</v>
      </c>
      <c r="Q133" s="4">
        <v>0</v>
      </c>
    </row>
    <row r="134" spans="1:17" ht="23.25" thickBot="1" x14ac:dyDescent="0.4">
      <c r="A134" s="5" t="s">
        <v>15</v>
      </c>
      <c r="B134" s="8">
        <v>66</v>
      </c>
      <c r="C134" s="8">
        <v>58</v>
      </c>
      <c r="D134" s="8">
        <v>17</v>
      </c>
      <c r="E134" s="8">
        <v>0</v>
      </c>
      <c r="F134" s="8">
        <v>37.056699999999999</v>
      </c>
      <c r="G134" s="8">
        <v>32.711100000000002</v>
      </c>
      <c r="H134" s="8">
        <v>9.2361000000000004</v>
      </c>
      <c r="I134" s="8">
        <v>0</v>
      </c>
      <c r="J134" s="8">
        <v>36.864400000000003</v>
      </c>
      <c r="K134" s="8">
        <v>32.636600000000001</v>
      </c>
      <c r="L134" s="8">
        <v>9.2971000000000004</v>
      </c>
      <c r="M134" s="8">
        <v>0</v>
      </c>
      <c r="N134" s="8">
        <v>0.56000000000000005</v>
      </c>
      <c r="O134" s="8">
        <v>0.56000000000000005</v>
      </c>
      <c r="P134" s="8">
        <v>0.54</v>
      </c>
      <c r="Q134" s="8">
        <v>0</v>
      </c>
    </row>
    <row r="135" spans="1:17" ht="23.25" thickBot="1" x14ac:dyDescent="0.4">
      <c r="A135" s="1" t="s">
        <v>16</v>
      </c>
      <c r="B135" s="4">
        <v>35</v>
      </c>
      <c r="C135" s="4">
        <v>78</v>
      </c>
      <c r="D135" s="4">
        <v>33</v>
      </c>
      <c r="E135" s="4">
        <v>0</v>
      </c>
      <c r="F135" s="4">
        <v>21.278400000000001</v>
      </c>
      <c r="G135" s="4">
        <v>44.111499999999999</v>
      </c>
      <c r="H135" s="4">
        <v>16.172899999999998</v>
      </c>
      <c r="I135" s="4">
        <v>0</v>
      </c>
      <c r="J135" s="4">
        <v>21.116399999999999</v>
      </c>
      <c r="K135" s="4">
        <v>43.797499999999999</v>
      </c>
      <c r="L135" s="4">
        <v>16.105899999999998</v>
      </c>
      <c r="M135" s="4">
        <v>0</v>
      </c>
      <c r="N135" s="4">
        <v>0.61</v>
      </c>
      <c r="O135" s="4">
        <v>0.56999999999999995</v>
      </c>
      <c r="P135" s="4">
        <v>0.49</v>
      </c>
      <c r="Q135" s="4">
        <v>0</v>
      </c>
    </row>
    <row r="136" spans="1:17" ht="23.25" thickBot="1" x14ac:dyDescent="0.4">
      <c r="A136" s="5" t="s">
        <v>17</v>
      </c>
      <c r="B136" s="8">
        <v>40</v>
      </c>
      <c r="C136" s="8">
        <v>54</v>
      </c>
      <c r="D136" s="8">
        <v>26</v>
      </c>
      <c r="E136" s="8">
        <v>0</v>
      </c>
      <c r="F136" s="8">
        <v>23.8306</v>
      </c>
      <c r="G136" s="8">
        <v>35.722999999999999</v>
      </c>
      <c r="H136" s="8">
        <v>15.874700000000001</v>
      </c>
      <c r="I136" s="8">
        <v>0</v>
      </c>
      <c r="J136" s="8">
        <v>23.729099999999999</v>
      </c>
      <c r="K136" s="8">
        <v>35.1905</v>
      </c>
      <c r="L136" s="8">
        <v>15.902900000000001</v>
      </c>
      <c r="M136" s="8">
        <v>0</v>
      </c>
      <c r="N136" s="8">
        <v>0.6</v>
      </c>
      <c r="O136" s="8">
        <v>0.66</v>
      </c>
      <c r="P136" s="8">
        <v>0.61</v>
      </c>
      <c r="Q136" s="8">
        <v>0</v>
      </c>
    </row>
    <row r="137" spans="1:17" ht="23.25" thickBot="1" x14ac:dyDescent="0.4">
      <c r="A137" s="1" t="s">
        <v>18</v>
      </c>
      <c r="B137" s="4">
        <v>56</v>
      </c>
      <c r="C137" s="4">
        <v>80</v>
      </c>
      <c r="D137" s="4">
        <v>33</v>
      </c>
      <c r="E137" s="4">
        <v>0</v>
      </c>
      <c r="F137" s="4">
        <v>30.881</v>
      </c>
      <c r="G137" s="4">
        <v>48.381500000000003</v>
      </c>
      <c r="H137" s="4">
        <v>17.1065</v>
      </c>
      <c r="I137" s="4">
        <v>0</v>
      </c>
      <c r="J137" s="4">
        <v>30.770700000000001</v>
      </c>
      <c r="K137" s="4">
        <v>48.0687</v>
      </c>
      <c r="L137" s="4">
        <v>17.101700000000001</v>
      </c>
      <c r="M137" s="4">
        <v>0</v>
      </c>
      <c r="N137" s="4">
        <v>0.55000000000000004</v>
      </c>
      <c r="O137" s="4">
        <v>0.6</v>
      </c>
      <c r="P137" s="4">
        <v>0.52</v>
      </c>
      <c r="Q137" s="4">
        <v>0</v>
      </c>
    </row>
    <row r="138" spans="1:17" ht="23.25" thickBot="1" x14ac:dyDescent="0.4">
      <c r="A138" s="11" t="s">
        <v>20</v>
      </c>
      <c r="B138" s="11">
        <v>519</v>
      </c>
      <c r="C138" s="11">
        <v>646</v>
      </c>
      <c r="D138" s="11">
        <v>552</v>
      </c>
      <c r="E138" s="11">
        <v>130</v>
      </c>
      <c r="F138" s="11">
        <v>311.44749999999999</v>
      </c>
      <c r="G138" s="11">
        <v>431.11779999999999</v>
      </c>
      <c r="H138" s="11">
        <v>324.55200000000002</v>
      </c>
      <c r="I138" s="11">
        <v>80.450199999999995</v>
      </c>
      <c r="J138" s="11">
        <v>309.52030000000002</v>
      </c>
      <c r="K138" s="11">
        <v>428.51</v>
      </c>
      <c r="L138" s="11">
        <v>324.86669999999998</v>
      </c>
      <c r="M138" s="11">
        <v>79.933599999999998</v>
      </c>
      <c r="N138" s="11">
        <v>0.6</v>
      </c>
      <c r="O138" s="11">
        <v>0.67</v>
      </c>
      <c r="P138" s="11">
        <v>0.59</v>
      </c>
      <c r="Q138" s="11">
        <v>0.62</v>
      </c>
    </row>
    <row r="139" spans="1:17" x14ac:dyDescent="0.35">
      <c r="B139" s="12"/>
      <c r="C139" s="12"/>
      <c r="F139" s="13"/>
      <c r="G139" s="13"/>
      <c r="J139" s="13"/>
      <c r="K139" s="13"/>
      <c r="N139" s="11"/>
      <c r="O139" s="11"/>
    </row>
    <row r="140" spans="1:17" x14ac:dyDescent="0.35">
      <c r="A140" s="178" t="s">
        <v>0</v>
      </c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84"/>
      <c r="Q140" s="84"/>
    </row>
    <row r="141" spans="1:17" x14ac:dyDescent="0.35">
      <c r="A141" s="178" t="s">
        <v>315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84"/>
      <c r="Q141" s="84"/>
    </row>
    <row r="142" spans="1:17" ht="23.25" thickBot="1" x14ac:dyDescent="0.4">
      <c r="A142" s="179" t="s">
        <v>2</v>
      </c>
      <c r="B142" s="82"/>
      <c r="C142" s="180" t="s">
        <v>3</v>
      </c>
      <c r="D142" s="180"/>
      <c r="E142" s="83"/>
      <c r="F142" s="180" t="s">
        <v>4</v>
      </c>
      <c r="G142" s="180"/>
      <c r="H142" s="83"/>
      <c r="I142" s="83"/>
      <c r="J142" s="181" t="s">
        <v>5</v>
      </c>
      <c r="K142" s="181"/>
      <c r="L142" s="181"/>
      <c r="M142" s="181"/>
      <c r="N142" s="182" t="s">
        <v>6</v>
      </c>
      <c r="O142" s="182"/>
      <c r="P142" s="182"/>
      <c r="Q142" s="182"/>
    </row>
    <row r="143" spans="1:17" ht="24" thickTop="1" thickBot="1" x14ac:dyDescent="0.4">
      <c r="A143" s="180"/>
      <c r="B143" s="9">
        <v>2557</v>
      </c>
      <c r="C143" s="9">
        <v>2558</v>
      </c>
      <c r="D143" s="9">
        <v>2559</v>
      </c>
      <c r="E143" s="9">
        <v>2560</v>
      </c>
      <c r="F143" s="9">
        <v>2557</v>
      </c>
      <c r="G143" s="9">
        <v>2558</v>
      </c>
      <c r="H143" s="9">
        <v>2559</v>
      </c>
      <c r="I143" s="9">
        <v>2560</v>
      </c>
      <c r="J143" s="9">
        <v>2557</v>
      </c>
      <c r="K143" s="9">
        <v>2558</v>
      </c>
      <c r="L143" s="9">
        <v>2559</v>
      </c>
      <c r="M143" s="9">
        <v>2560</v>
      </c>
      <c r="N143" s="10">
        <v>2557</v>
      </c>
      <c r="O143" s="10">
        <v>2558</v>
      </c>
      <c r="P143" s="10">
        <v>2559</v>
      </c>
      <c r="Q143" s="10">
        <v>2560</v>
      </c>
    </row>
    <row r="144" spans="1:17" ht="24" thickTop="1" thickBot="1" x14ac:dyDescent="0.4">
      <c r="A144" s="5" t="s">
        <v>7</v>
      </c>
      <c r="B144" s="8">
        <v>53</v>
      </c>
      <c r="C144" s="8">
        <v>81</v>
      </c>
      <c r="D144" s="8">
        <v>134</v>
      </c>
      <c r="E144" s="8">
        <v>104</v>
      </c>
      <c r="F144" s="8">
        <v>24.3245</v>
      </c>
      <c r="G144" s="8">
        <v>45.7029</v>
      </c>
      <c r="H144" s="8">
        <v>59.090899999999998</v>
      </c>
      <c r="I144" s="8">
        <v>55.683399999999999</v>
      </c>
      <c r="J144" s="8">
        <v>24.287099999999999</v>
      </c>
      <c r="K144" s="8">
        <v>45.540100000000002</v>
      </c>
      <c r="L144" s="8">
        <v>58.8506</v>
      </c>
      <c r="M144" s="8">
        <v>55.4283</v>
      </c>
      <c r="N144" s="8">
        <v>0.46</v>
      </c>
      <c r="O144" s="8">
        <v>0.56000000000000005</v>
      </c>
      <c r="P144" s="8">
        <v>0.44</v>
      </c>
      <c r="Q144" s="8">
        <v>0.54</v>
      </c>
    </row>
    <row r="145" spans="1:17" ht="23.25" thickBot="1" x14ac:dyDescent="0.4">
      <c r="A145" s="1" t="s">
        <v>8</v>
      </c>
      <c r="B145" s="4">
        <v>71</v>
      </c>
      <c r="C145" s="4">
        <v>75</v>
      </c>
      <c r="D145" s="4">
        <v>113</v>
      </c>
      <c r="E145" s="4">
        <v>79</v>
      </c>
      <c r="F145" s="4">
        <v>52.925400000000003</v>
      </c>
      <c r="G145" s="4">
        <v>46.544600000000003</v>
      </c>
      <c r="H145" s="4">
        <v>50.166400000000003</v>
      </c>
      <c r="I145" s="4">
        <v>42.4315</v>
      </c>
      <c r="J145" s="4">
        <v>52.8491</v>
      </c>
      <c r="K145" s="4">
        <v>46.156700000000001</v>
      </c>
      <c r="L145" s="4">
        <v>49.886400000000002</v>
      </c>
      <c r="M145" s="4">
        <v>42.116799999999998</v>
      </c>
      <c r="N145" s="4">
        <v>0.75</v>
      </c>
      <c r="O145" s="4">
        <v>0.62</v>
      </c>
      <c r="P145" s="4">
        <v>0.44</v>
      </c>
      <c r="Q145" s="4">
        <v>0.54</v>
      </c>
    </row>
    <row r="146" spans="1:17" ht="23.25" thickBot="1" x14ac:dyDescent="0.4">
      <c r="A146" s="5" t="s">
        <v>9</v>
      </c>
      <c r="B146" s="8">
        <v>56</v>
      </c>
      <c r="C146" s="8">
        <v>62</v>
      </c>
      <c r="D146" s="8">
        <v>115</v>
      </c>
      <c r="E146" s="8">
        <v>73</v>
      </c>
      <c r="F146" s="8">
        <v>31.7059</v>
      </c>
      <c r="G146" s="8">
        <v>47.539000000000001</v>
      </c>
      <c r="H146" s="8">
        <v>52.159799999999997</v>
      </c>
      <c r="I146" s="8">
        <v>37.805300000000003</v>
      </c>
      <c r="J146" s="8">
        <v>31.4907</v>
      </c>
      <c r="K146" s="8">
        <v>47.295999999999999</v>
      </c>
      <c r="L146" s="8">
        <v>51.898299999999999</v>
      </c>
      <c r="M146" s="8">
        <v>37.6633</v>
      </c>
      <c r="N146" s="8">
        <v>0.56999999999999995</v>
      </c>
      <c r="O146" s="8">
        <v>0.77</v>
      </c>
      <c r="P146" s="8">
        <v>0.45</v>
      </c>
      <c r="Q146" s="8">
        <v>0.52</v>
      </c>
    </row>
    <row r="147" spans="1:17" ht="23.25" thickBot="1" x14ac:dyDescent="0.4">
      <c r="A147" s="1" t="s">
        <v>10</v>
      </c>
      <c r="B147" s="4">
        <v>58</v>
      </c>
      <c r="C147" s="4">
        <v>55</v>
      </c>
      <c r="D147" s="4">
        <v>93</v>
      </c>
      <c r="E147" s="4">
        <v>26</v>
      </c>
      <c r="F147" s="4">
        <v>34.663800000000002</v>
      </c>
      <c r="G147" s="4">
        <v>27.272600000000001</v>
      </c>
      <c r="H147" s="4">
        <v>42.014200000000002</v>
      </c>
      <c r="I147" s="4">
        <v>13.432600000000001</v>
      </c>
      <c r="J147" s="4">
        <v>34.214399999999998</v>
      </c>
      <c r="K147" s="4">
        <v>27.128499999999999</v>
      </c>
      <c r="L147" s="4">
        <v>41.809199999999997</v>
      </c>
      <c r="M147" s="4">
        <v>13.327999999999999</v>
      </c>
      <c r="N147" s="4">
        <v>0.6</v>
      </c>
      <c r="O147" s="4">
        <v>0.5</v>
      </c>
      <c r="P147" s="4">
        <v>0.45</v>
      </c>
      <c r="Q147" s="4">
        <v>0.52</v>
      </c>
    </row>
    <row r="148" spans="1:17" ht="23.25" thickBot="1" x14ac:dyDescent="0.4">
      <c r="A148" s="5" t="s">
        <v>11</v>
      </c>
      <c r="B148" s="8">
        <v>73</v>
      </c>
      <c r="C148" s="8">
        <v>64</v>
      </c>
      <c r="D148" s="8">
        <v>85</v>
      </c>
      <c r="E148" s="8">
        <v>0</v>
      </c>
      <c r="F148" s="8">
        <v>43.481499999999997</v>
      </c>
      <c r="G148" s="8">
        <v>37.235300000000002</v>
      </c>
      <c r="H148" s="8">
        <v>41.006</v>
      </c>
      <c r="I148" s="8">
        <v>0</v>
      </c>
      <c r="J148" s="8">
        <v>42.957000000000001</v>
      </c>
      <c r="K148" s="8">
        <v>37.035499999999999</v>
      </c>
      <c r="L148" s="8">
        <v>40.659500000000001</v>
      </c>
      <c r="M148" s="8">
        <v>0</v>
      </c>
      <c r="N148" s="8">
        <v>0.6</v>
      </c>
      <c r="O148" s="8">
        <v>0.57999999999999996</v>
      </c>
      <c r="P148" s="8">
        <v>0.48</v>
      </c>
      <c r="Q148" s="8">
        <v>0</v>
      </c>
    </row>
    <row r="149" spans="1:17" ht="23.25" thickBot="1" x14ac:dyDescent="0.4">
      <c r="A149" s="1" t="s">
        <v>12</v>
      </c>
      <c r="B149" s="4">
        <v>81</v>
      </c>
      <c r="C149" s="4">
        <v>75</v>
      </c>
      <c r="D149" s="4">
        <v>123</v>
      </c>
      <c r="E149" s="4">
        <v>0</v>
      </c>
      <c r="F149" s="4">
        <v>42.072299999999998</v>
      </c>
      <c r="G149" s="4">
        <v>44.078600000000002</v>
      </c>
      <c r="H149" s="4">
        <v>50.029000000000003</v>
      </c>
      <c r="I149" s="4">
        <v>0</v>
      </c>
      <c r="J149" s="4">
        <v>41.838200000000001</v>
      </c>
      <c r="K149" s="4">
        <v>43.838500000000003</v>
      </c>
      <c r="L149" s="4">
        <v>49.603099999999998</v>
      </c>
      <c r="M149" s="4">
        <v>0</v>
      </c>
      <c r="N149" s="4">
        <v>0.52</v>
      </c>
      <c r="O149" s="4">
        <v>0.59</v>
      </c>
      <c r="P149" s="4">
        <v>0.41</v>
      </c>
      <c r="Q149" s="4">
        <v>0</v>
      </c>
    </row>
    <row r="150" spans="1:17" ht="23.25" thickBot="1" x14ac:dyDescent="0.4">
      <c r="A150" s="5" t="s">
        <v>13</v>
      </c>
      <c r="B150" s="8">
        <v>69</v>
      </c>
      <c r="C150" s="8">
        <v>66</v>
      </c>
      <c r="D150" s="8">
        <v>101</v>
      </c>
      <c r="E150" s="8">
        <v>0</v>
      </c>
      <c r="F150" s="8">
        <v>28.1553</v>
      </c>
      <c r="G150" s="8">
        <v>36.911700000000003</v>
      </c>
      <c r="H150" s="8">
        <v>55.865400000000001</v>
      </c>
      <c r="I150" s="8">
        <v>0</v>
      </c>
      <c r="J150" s="8">
        <v>28.1145</v>
      </c>
      <c r="K150" s="8">
        <v>36.492899999999999</v>
      </c>
      <c r="L150" s="8">
        <v>55.140500000000003</v>
      </c>
      <c r="M150" s="8">
        <v>0</v>
      </c>
      <c r="N150" s="8">
        <v>0.41</v>
      </c>
      <c r="O150" s="8">
        <v>0.56000000000000005</v>
      </c>
      <c r="P150" s="8">
        <v>0.55000000000000004</v>
      </c>
      <c r="Q150" s="8">
        <v>0</v>
      </c>
    </row>
    <row r="151" spans="1:17" ht="23.25" thickBot="1" x14ac:dyDescent="0.4">
      <c r="A151" s="1" t="s">
        <v>14</v>
      </c>
      <c r="B151" s="4">
        <v>67</v>
      </c>
      <c r="C151" s="4">
        <v>87</v>
      </c>
      <c r="D151" s="4">
        <v>116</v>
      </c>
      <c r="E151" s="4">
        <v>0</v>
      </c>
      <c r="F151" s="4">
        <v>33.336500000000001</v>
      </c>
      <c r="G151" s="4">
        <v>40.148699999999998</v>
      </c>
      <c r="H151" s="4">
        <v>58.551600000000001</v>
      </c>
      <c r="I151" s="4">
        <v>0</v>
      </c>
      <c r="J151" s="4">
        <v>32.917400000000001</v>
      </c>
      <c r="K151" s="4">
        <v>39.871000000000002</v>
      </c>
      <c r="L151" s="4">
        <v>58.0291</v>
      </c>
      <c r="M151" s="4">
        <v>0</v>
      </c>
      <c r="N151" s="4">
        <v>0.5</v>
      </c>
      <c r="O151" s="4">
        <v>0.46</v>
      </c>
      <c r="P151" s="4">
        <v>0.5</v>
      </c>
      <c r="Q151" s="4">
        <v>0</v>
      </c>
    </row>
    <row r="152" spans="1:17" ht="23.25" thickBot="1" x14ac:dyDescent="0.4">
      <c r="A152" s="5" t="s">
        <v>15</v>
      </c>
      <c r="B152" s="8">
        <v>54</v>
      </c>
      <c r="C152" s="8">
        <v>100</v>
      </c>
      <c r="D152" s="8">
        <v>86</v>
      </c>
      <c r="E152" s="8">
        <v>0</v>
      </c>
      <c r="F152" s="8">
        <v>24.5152</v>
      </c>
      <c r="G152" s="8">
        <v>37.779400000000003</v>
      </c>
      <c r="H152" s="8">
        <v>37.1768</v>
      </c>
      <c r="I152" s="8">
        <v>0</v>
      </c>
      <c r="J152" s="8">
        <v>24.403400000000001</v>
      </c>
      <c r="K152" s="8">
        <v>37.6175</v>
      </c>
      <c r="L152" s="8">
        <v>36.9649</v>
      </c>
      <c r="M152" s="8">
        <v>0</v>
      </c>
      <c r="N152" s="8">
        <v>0.45</v>
      </c>
      <c r="O152" s="8">
        <v>0.38</v>
      </c>
      <c r="P152" s="8">
        <v>0.43</v>
      </c>
      <c r="Q152" s="8">
        <v>0</v>
      </c>
    </row>
    <row r="153" spans="1:17" ht="23.25" thickBot="1" x14ac:dyDescent="0.4">
      <c r="A153" s="1" t="s">
        <v>16</v>
      </c>
      <c r="B153" s="4">
        <v>84</v>
      </c>
      <c r="C153" s="4">
        <v>121</v>
      </c>
      <c r="D153" s="4">
        <v>107</v>
      </c>
      <c r="E153" s="4">
        <v>0</v>
      </c>
      <c r="F153" s="4">
        <v>34.773899999999998</v>
      </c>
      <c r="G153" s="4">
        <v>45.437800000000003</v>
      </c>
      <c r="H153" s="4">
        <v>55.334400000000002</v>
      </c>
      <c r="I153" s="4">
        <v>0</v>
      </c>
      <c r="J153" s="4">
        <v>34.586599999999997</v>
      </c>
      <c r="K153" s="4">
        <v>45.095700000000001</v>
      </c>
      <c r="L153" s="4">
        <v>54.697099999999999</v>
      </c>
      <c r="M153" s="4">
        <v>0</v>
      </c>
      <c r="N153" s="4">
        <v>0.41</v>
      </c>
      <c r="O153" s="4">
        <v>0.38</v>
      </c>
      <c r="P153" s="4">
        <v>0.52</v>
      </c>
      <c r="Q153" s="4">
        <v>0</v>
      </c>
    </row>
    <row r="154" spans="1:17" ht="23.25" thickBot="1" x14ac:dyDescent="0.4">
      <c r="A154" s="5" t="s">
        <v>17</v>
      </c>
      <c r="B154" s="8">
        <v>83</v>
      </c>
      <c r="C154" s="8">
        <v>72</v>
      </c>
      <c r="D154" s="8">
        <v>96</v>
      </c>
      <c r="E154" s="8">
        <v>0</v>
      </c>
      <c r="F154" s="8">
        <v>39.238500000000002</v>
      </c>
      <c r="G154" s="8">
        <v>31.755099999999999</v>
      </c>
      <c r="H154" s="8">
        <v>52.7425</v>
      </c>
      <c r="I154" s="8">
        <v>0</v>
      </c>
      <c r="J154" s="8">
        <v>39.129199999999997</v>
      </c>
      <c r="K154" s="8">
        <v>31.607700000000001</v>
      </c>
      <c r="L154" s="8">
        <v>52.45</v>
      </c>
      <c r="M154" s="8">
        <v>0</v>
      </c>
      <c r="N154" s="8">
        <v>0.47</v>
      </c>
      <c r="O154" s="8">
        <v>0.44</v>
      </c>
      <c r="P154" s="8">
        <v>0.55000000000000004</v>
      </c>
      <c r="Q154" s="8">
        <v>0</v>
      </c>
    </row>
    <row r="155" spans="1:17" ht="23.25" thickBot="1" x14ac:dyDescent="0.4">
      <c r="A155" s="1" t="s">
        <v>18</v>
      </c>
      <c r="B155" s="4">
        <v>188</v>
      </c>
      <c r="C155" s="4">
        <v>121</v>
      </c>
      <c r="D155" s="4">
        <v>106</v>
      </c>
      <c r="E155" s="4">
        <v>0</v>
      </c>
      <c r="F155" s="4">
        <v>150.15020000000001</v>
      </c>
      <c r="G155" s="4">
        <v>49.192399999999999</v>
      </c>
      <c r="H155" s="4">
        <v>53.823300000000003</v>
      </c>
      <c r="I155" s="4">
        <v>0</v>
      </c>
      <c r="J155" s="4">
        <v>150.03700000000001</v>
      </c>
      <c r="K155" s="4">
        <v>49.107399999999998</v>
      </c>
      <c r="L155" s="4">
        <v>53.511499999999998</v>
      </c>
      <c r="M155" s="4">
        <v>0</v>
      </c>
      <c r="N155" s="4">
        <v>0.8</v>
      </c>
      <c r="O155" s="4">
        <v>0.41</v>
      </c>
      <c r="P155" s="4">
        <v>0.51</v>
      </c>
      <c r="Q155" s="4">
        <v>0</v>
      </c>
    </row>
    <row r="156" spans="1:17" x14ac:dyDescent="0.35">
      <c r="A156" s="11" t="s">
        <v>20</v>
      </c>
      <c r="B156" s="11">
        <v>937</v>
      </c>
      <c r="C156" s="11">
        <v>979</v>
      </c>
      <c r="D156" s="12">
        <v>1275</v>
      </c>
      <c r="E156" s="11">
        <v>282</v>
      </c>
      <c r="F156" s="11">
        <v>539.34299999999996</v>
      </c>
      <c r="G156" s="11">
        <v>489.59809999999999</v>
      </c>
      <c r="H156" s="11">
        <v>607.96029999999996</v>
      </c>
      <c r="I156" s="11">
        <v>149.3528</v>
      </c>
      <c r="J156" s="11">
        <v>536.82460000000003</v>
      </c>
      <c r="K156" s="11">
        <v>486.78750000000002</v>
      </c>
      <c r="L156" s="11">
        <v>603.50019999999995</v>
      </c>
      <c r="M156" s="11">
        <v>148.53639999999999</v>
      </c>
      <c r="N156" s="11">
        <v>0.57999999999999996</v>
      </c>
      <c r="O156" s="11">
        <v>0.5</v>
      </c>
      <c r="P156" s="11">
        <v>0.48</v>
      </c>
      <c r="Q156" s="11">
        <v>0.53</v>
      </c>
    </row>
    <row r="157" spans="1:17" x14ac:dyDescent="0.35">
      <c r="A157" s="178" t="s">
        <v>0</v>
      </c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84"/>
      <c r="Q157" s="84"/>
    </row>
    <row r="158" spans="1:17" x14ac:dyDescent="0.35">
      <c r="A158" s="178" t="s">
        <v>316</v>
      </c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84"/>
      <c r="Q158" s="84"/>
    </row>
    <row r="159" spans="1:17" ht="23.25" thickBot="1" x14ac:dyDescent="0.4">
      <c r="A159" s="179" t="s">
        <v>2</v>
      </c>
      <c r="B159" s="82"/>
      <c r="C159" s="180" t="s">
        <v>3</v>
      </c>
      <c r="D159" s="180"/>
      <c r="E159" s="83"/>
      <c r="F159" s="180" t="s">
        <v>4</v>
      </c>
      <c r="G159" s="180"/>
      <c r="H159" s="83"/>
      <c r="I159" s="83"/>
      <c r="J159" s="181" t="s">
        <v>5</v>
      </c>
      <c r="K159" s="181"/>
      <c r="L159" s="181"/>
      <c r="M159" s="181"/>
      <c r="N159" s="182" t="s">
        <v>6</v>
      </c>
      <c r="O159" s="182"/>
      <c r="P159" s="182"/>
      <c r="Q159" s="182"/>
    </row>
    <row r="160" spans="1:17" ht="24" thickTop="1" thickBot="1" x14ac:dyDescent="0.4">
      <c r="A160" s="180"/>
      <c r="B160" s="9">
        <v>2557</v>
      </c>
      <c r="C160" s="9">
        <v>2558</v>
      </c>
      <c r="D160" s="9">
        <v>2559</v>
      </c>
      <c r="E160" s="9">
        <v>2560</v>
      </c>
      <c r="F160" s="9">
        <v>2557</v>
      </c>
      <c r="G160" s="9">
        <v>2558</v>
      </c>
      <c r="H160" s="9">
        <v>2559</v>
      </c>
      <c r="I160" s="9">
        <v>2560</v>
      </c>
      <c r="J160" s="9">
        <v>2557</v>
      </c>
      <c r="K160" s="9">
        <v>2558</v>
      </c>
      <c r="L160" s="9">
        <v>2559</v>
      </c>
      <c r="M160" s="9">
        <v>2560</v>
      </c>
      <c r="N160" s="10">
        <v>2557</v>
      </c>
      <c r="O160" s="10">
        <v>2558</v>
      </c>
      <c r="P160" s="10">
        <v>2559</v>
      </c>
      <c r="Q160" s="10">
        <v>2560</v>
      </c>
    </row>
    <row r="161" spans="1:17" ht="24" thickTop="1" thickBot="1" x14ac:dyDescent="0.4">
      <c r="A161" s="5" t="s">
        <v>7</v>
      </c>
      <c r="B161" s="8">
        <v>169</v>
      </c>
      <c r="C161" s="8">
        <v>163</v>
      </c>
      <c r="D161" s="8">
        <v>196</v>
      </c>
      <c r="E161" s="8">
        <v>168</v>
      </c>
      <c r="F161" s="8">
        <v>101.3064</v>
      </c>
      <c r="G161" s="8">
        <v>107.0228</v>
      </c>
      <c r="H161" s="8">
        <v>122.07080000000001</v>
      </c>
      <c r="I161" s="8">
        <v>118.81780000000001</v>
      </c>
      <c r="J161" s="8">
        <v>102.8447</v>
      </c>
      <c r="K161" s="8">
        <v>107.84910000000001</v>
      </c>
      <c r="L161" s="8">
        <v>121.46380000000001</v>
      </c>
      <c r="M161" s="8">
        <v>119.5538</v>
      </c>
      <c r="N161" s="8">
        <v>0.6</v>
      </c>
      <c r="O161" s="8">
        <v>0.66</v>
      </c>
      <c r="P161" s="8">
        <v>0.62</v>
      </c>
      <c r="Q161" s="8">
        <v>0.71</v>
      </c>
    </row>
    <row r="162" spans="1:17" ht="23.25" thickBot="1" x14ac:dyDescent="0.4">
      <c r="A162" s="1" t="s">
        <v>8</v>
      </c>
      <c r="B162" s="4">
        <v>152</v>
      </c>
      <c r="C162" s="4">
        <v>145</v>
      </c>
      <c r="D162" s="4">
        <v>178</v>
      </c>
      <c r="E162" s="4">
        <v>156</v>
      </c>
      <c r="F162" s="4">
        <v>91.152600000000007</v>
      </c>
      <c r="G162" s="4">
        <v>78.439899999999994</v>
      </c>
      <c r="H162" s="4">
        <v>115.9298</v>
      </c>
      <c r="I162" s="4">
        <v>108.4777</v>
      </c>
      <c r="J162" s="4">
        <v>92.2286</v>
      </c>
      <c r="K162" s="4">
        <v>78.198300000000003</v>
      </c>
      <c r="L162" s="4">
        <v>115.0505</v>
      </c>
      <c r="M162" s="4">
        <v>108.6454</v>
      </c>
      <c r="N162" s="4">
        <v>0.6</v>
      </c>
      <c r="O162" s="4">
        <v>0.54</v>
      </c>
      <c r="P162" s="4">
        <v>0.65</v>
      </c>
      <c r="Q162" s="4">
        <v>0.7</v>
      </c>
    </row>
    <row r="163" spans="1:17" ht="23.25" thickBot="1" x14ac:dyDescent="0.4">
      <c r="A163" s="5" t="s">
        <v>9</v>
      </c>
      <c r="B163" s="8">
        <v>148</v>
      </c>
      <c r="C163" s="8">
        <v>145</v>
      </c>
      <c r="D163" s="8">
        <v>130</v>
      </c>
      <c r="E163" s="8">
        <v>158</v>
      </c>
      <c r="F163" s="8">
        <v>92.315399999999997</v>
      </c>
      <c r="G163" s="8">
        <v>108.07510000000001</v>
      </c>
      <c r="H163" s="8">
        <v>90.484399999999994</v>
      </c>
      <c r="I163" s="8">
        <v>101.8248</v>
      </c>
      <c r="J163" s="8">
        <v>94.047300000000007</v>
      </c>
      <c r="K163" s="8">
        <v>109.1019</v>
      </c>
      <c r="L163" s="8">
        <v>90.984399999999994</v>
      </c>
      <c r="M163" s="8">
        <v>100.96</v>
      </c>
      <c r="N163" s="8">
        <v>0.62</v>
      </c>
      <c r="O163" s="8">
        <v>0.75</v>
      </c>
      <c r="P163" s="8">
        <v>0.7</v>
      </c>
      <c r="Q163" s="8">
        <v>0.64</v>
      </c>
    </row>
    <row r="164" spans="1:17" ht="23.25" thickBot="1" x14ac:dyDescent="0.4">
      <c r="A164" s="1" t="s">
        <v>10</v>
      </c>
      <c r="B164" s="4">
        <v>158</v>
      </c>
      <c r="C164" s="4">
        <v>120</v>
      </c>
      <c r="D164" s="4">
        <v>135</v>
      </c>
      <c r="E164" s="4">
        <v>46</v>
      </c>
      <c r="F164" s="4">
        <v>92.876599999999996</v>
      </c>
      <c r="G164" s="4">
        <v>88.0488</v>
      </c>
      <c r="H164" s="4">
        <v>93.740300000000005</v>
      </c>
      <c r="I164" s="4">
        <v>32.037799999999997</v>
      </c>
      <c r="J164" s="4">
        <v>92.732900000000001</v>
      </c>
      <c r="K164" s="4">
        <v>87.945400000000006</v>
      </c>
      <c r="L164" s="4">
        <v>93.457800000000006</v>
      </c>
      <c r="M164" s="4">
        <v>31.861699999999999</v>
      </c>
      <c r="N164" s="4">
        <v>0.59</v>
      </c>
      <c r="O164" s="4">
        <v>0.73</v>
      </c>
      <c r="P164" s="4">
        <v>0.69</v>
      </c>
      <c r="Q164" s="4">
        <v>0.7</v>
      </c>
    </row>
    <row r="165" spans="1:17" ht="23.25" thickBot="1" x14ac:dyDescent="0.4">
      <c r="A165" s="5" t="s">
        <v>11</v>
      </c>
      <c r="B165" s="8">
        <v>143</v>
      </c>
      <c r="C165" s="8">
        <v>117</v>
      </c>
      <c r="D165" s="8">
        <v>159</v>
      </c>
      <c r="E165" s="8">
        <v>0</v>
      </c>
      <c r="F165" s="8">
        <v>96.159899999999993</v>
      </c>
      <c r="G165" s="8">
        <v>83.703699999999998</v>
      </c>
      <c r="H165" s="8">
        <v>109.857</v>
      </c>
      <c r="I165" s="8">
        <v>0</v>
      </c>
      <c r="J165" s="8">
        <v>96.007900000000006</v>
      </c>
      <c r="K165" s="8">
        <v>83.429400000000001</v>
      </c>
      <c r="L165" s="8">
        <v>109.5322</v>
      </c>
      <c r="M165" s="8">
        <v>0</v>
      </c>
      <c r="N165" s="8">
        <v>0.67</v>
      </c>
      <c r="O165" s="8">
        <v>0.72</v>
      </c>
      <c r="P165" s="8">
        <v>0.69</v>
      </c>
      <c r="Q165" s="8">
        <v>0</v>
      </c>
    </row>
    <row r="166" spans="1:17" ht="23.25" thickBot="1" x14ac:dyDescent="0.4">
      <c r="A166" s="1" t="s">
        <v>12</v>
      </c>
      <c r="B166" s="4">
        <v>143</v>
      </c>
      <c r="C166" s="4">
        <v>168</v>
      </c>
      <c r="D166" s="4">
        <v>148</v>
      </c>
      <c r="E166" s="4">
        <v>0</v>
      </c>
      <c r="F166" s="4">
        <v>85.738399999999999</v>
      </c>
      <c r="G166" s="4">
        <v>115.1999</v>
      </c>
      <c r="H166" s="4">
        <v>102.04219999999999</v>
      </c>
      <c r="I166" s="4">
        <v>0</v>
      </c>
      <c r="J166" s="4">
        <v>85.981499999999997</v>
      </c>
      <c r="K166" s="4">
        <v>115.82899999999999</v>
      </c>
      <c r="L166" s="4">
        <v>101.4982</v>
      </c>
      <c r="M166" s="4">
        <v>0</v>
      </c>
      <c r="N166" s="4">
        <v>0.6</v>
      </c>
      <c r="O166" s="4">
        <v>0.69</v>
      </c>
      <c r="P166" s="4">
        <v>0.69</v>
      </c>
      <c r="Q166" s="4">
        <v>0</v>
      </c>
    </row>
    <row r="167" spans="1:17" ht="23.25" thickBot="1" x14ac:dyDescent="0.4">
      <c r="A167" s="5" t="s">
        <v>13</v>
      </c>
      <c r="B167" s="8">
        <v>139</v>
      </c>
      <c r="C167" s="8">
        <v>143</v>
      </c>
      <c r="D167" s="8">
        <v>127</v>
      </c>
      <c r="E167" s="8">
        <v>0</v>
      </c>
      <c r="F167" s="8">
        <v>79.125299999999996</v>
      </c>
      <c r="G167" s="8">
        <v>101.1058</v>
      </c>
      <c r="H167" s="8">
        <v>95.223600000000005</v>
      </c>
      <c r="I167" s="8">
        <v>0</v>
      </c>
      <c r="J167" s="8">
        <v>79.712299999999999</v>
      </c>
      <c r="K167" s="8">
        <v>100.68510000000001</v>
      </c>
      <c r="L167" s="8">
        <v>95.247600000000006</v>
      </c>
      <c r="M167" s="8">
        <v>0</v>
      </c>
      <c r="N167" s="8">
        <v>0.56999999999999995</v>
      </c>
      <c r="O167" s="8">
        <v>0.71</v>
      </c>
      <c r="P167" s="8">
        <v>0.75</v>
      </c>
      <c r="Q167" s="8">
        <v>0</v>
      </c>
    </row>
    <row r="168" spans="1:17" ht="23.25" thickBot="1" x14ac:dyDescent="0.4">
      <c r="A168" s="1" t="s">
        <v>14</v>
      </c>
      <c r="B168" s="4">
        <v>153</v>
      </c>
      <c r="C168" s="4">
        <v>172</v>
      </c>
      <c r="D168" s="4">
        <v>146</v>
      </c>
      <c r="E168" s="4">
        <v>0</v>
      </c>
      <c r="F168" s="4">
        <v>101.1673</v>
      </c>
      <c r="G168" s="4">
        <v>110.0578</v>
      </c>
      <c r="H168" s="4">
        <v>108.31789999999999</v>
      </c>
      <c r="I168" s="4">
        <v>0</v>
      </c>
      <c r="J168" s="4">
        <v>102.0844</v>
      </c>
      <c r="K168" s="4">
        <v>111.7593</v>
      </c>
      <c r="L168" s="4">
        <v>107.49979999999999</v>
      </c>
      <c r="M168" s="4">
        <v>0</v>
      </c>
      <c r="N168" s="4">
        <v>0.66</v>
      </c>
      <c r="O168" s="4">
        <v>0.64</v>
      </c>
      <c r="P168" s="4">
        <v>0.74</v>
      </c>
      <c r="Q168" s="4">
        <v>0</v>
      </c>
    </row>
    <row r="169" spans="1:17" ht="23.25" thickBot="1" x14ac:dyDescent="0.4">
      <c r="A169" s="5" t="s">
        <v>15</v>
      </c>
      <c r="B169" s="8">
        <v>148</v>
      </c>
      <c r="C169" s="8">
        <v>167</v>
      </c>
      <c r="D169" s="8">
        <v>139</v>
      </c>
      <c r="E169" s="8">
        <v>0</v>
      </c>
      <c r="F169" s="8">
        <v>104.7307</v>
      </c>
      <c r="G169" s="8">
        <v>95.400300000000001</v>
      </c>
      <c r="H169" s="8">
        <v>95.686999999999998</v>
      </c>
      <c r="I169" s="8">
        <v>0</v>
      </c>
      <c r="J169" s="8">
        <v>104.73820000000001</v>
      </c>
      <c r="K169" s="8">
        <v>95.393500000000003</v>
      </c>
      <c r="L169" s="8">
        <v>95.064700000000002</v>
      </c>
      <c r="M169" s="8">
        <v>0</v>
      </c>
      <c r="N169" s="8">
        <v>0.71</v>
      </c>
      <c r="O169" s="8">
        <v>0.56999999999999995</v>
      </c>
      <c r="P169" s="8">
        <v>0.69</v>
      </c>
      <c r="Q169" s="8">
        <v>0</v>
      </c>
    </row>
    <row r="170" spans="1:17" ht="23.25" thickBot="1" x14ac:dyDescent="0.4">
      <c r="A170" s="1" t="s">
        <v>16</v>
      </c>
      <c r="B170" s="4">
        <v>154</v>
      </c>
      <c r="C170" s="4">
        <v>172</v>
      </c>
      <c r="D170" s="4">
        <v>158</v>
      </c>
      <c r="E170" s="4">
        <v>0</v>
      </c>
      <c r="F170" s="4">
        <v>107.01349999999999</v>
      </c>
      <c r="G170" s="4">
        <v>111.51090000000001</v>
      </c>
      <c r="H170" s="4">
        <v>92.534000000000006</v>
      </c>
      <c r="I170" s="4">
        <v>0</v>
      </c>
      <c r="J170" s="4">
        <v>107.11199999999999</v>
      </c>
      <c r="K170" s="4">
        <v>112.1619</v>
      </c>
      <c r="L170" s="4">
        <v>92.896699999999996</v>
      </c>
      <c r="M170" s="4">
        <v>0</v>
      </c>
      <c r="N170" s="4">
        <v>0.69</v>
      </c>
      <c r="O170" s="4">
        <v>0.65</v>
      </c>
      <c r="P170" s="4">
        <v>0.59</v>
      </c>
      <c r="Q170" s="4">
        <v>0</v>
      </c>
    </row>
    <row r="171" spans="1:17" ht="23.25" thickBot="1" x14ac:dyDescent="0.4">
      <c r="A171" s="5" t="s">
        <v>17</v>
      </c>
      <c r="B171" s="8">
        <v>161</v>
      </c>
      <c r="C171" s="8">
        <v>172</v>
      </c>
      <c r="D171" s="8">
        <v>162</v>
      </c>
      <c r="E171" s="8">
        <v>0</v>
      </c>
      <c r="F171" s="8">
        <v>107.8977</v>
      </c>
      <c r="G171" s="8">
        <v>126.81010000000001</v>
      </c>
      <c r="H171" s="8">
        <v>112.1464</v>
      </c>
      <c r="I171" s="8">
        <v>0</v>
      </c>
      <c r="J171" s="8">
        <v>108.1066</v>
      </c>
      <c r="K171" s="8">
        <v>126.89149999999999</v>
      </c>
      <c r="L171" s="8">
        <v>112.1957</v>
      </c>
      <c r="M171" s="8">
        <v>0</v>
      </c>
      <c r="N171" s="8">
        <v>0.67</v>
      </c>
      <c r="O171" s="8">
        <v>0.74</v>
      </c>
      <c r="P171" s="8">
        <v>0.69</v>
      </c>
      <c r="Q171" s="8">
        <v>0</v>
      </c>
    </row>
    <row r="172" spans="1:17" ht="23.25" thickBot="1" x14ac:dyDescent="0.4">
      <c r="A172" s="1" t="s">
        <v>18</v>
      </c>
      <c r="B172" s="4">
        <v>179</v>
      </c>
      <c r="C172" s="4">
        <v>178</v>
      </c>
      <c r="D172" s="4">
        <v>164</v>
      </c>
      <c r="E172" s="4">
        <v>0</v>
      </c>
      <c r="F172" s="4">
        <v>103.4721</v>
      </c>
      <c r="G172" s="4">
        <v>106.8138</v>
      </c>
      <c r="H172" s="4">
        <v>108.982</v>
      </c>
      <c r="I172" s="4">
        <v>0</v>
      </c>
      <c r="J172" s="4">
        <v>102.5968</v>
      </c>
      <c r="K172" s="4">
        <v>106.7306</v>
      </c>
      <c r="L172" s="4">
        <v>109.783</v>
      </c>
      <c r="M172" s="4">
        <v>0</v>
      </c>
      <c r="N172" s="4">
        <v>0.57999999999999996</v>
      </c>
      <c r="O172" s="4">
        <v>0.6</v>
      </c>
      <c r="P172" s="4">
        <v>0.66</v>
      </c>
      <c r="Q172" s="4">
        <v>0</v>
      </c>
    </row>
    <row r="173" spans="1:17" x14ac:dyDescent="0.35">
      <c r="A173" s="11" t="s">
        <v>20</v>
      </c>
      <c r="B173" s="12">
        <v>1847</v>
      </c>
      <c r="C173" s="12">
        <v>1862</v>
      </c>
      <c r="D173" s="12">
        <v>1842</v>
      </c>
      <c r="E173" s="11">
        <v>528</v>
      </c>
      <c r="F173" s="13">
        <v>1162.9558999999999</v>
      </c>
      <c r="G173" s="13">
        <v>1232.1889000000001</v>
      </c>
      <c r="H173" s="13">
        <v>1247.0154</v>
      </c>
      <c r="I173" s="11">
        <v>361.15809999999999</v>
      </c>
      <c r="J173" s="13">
        <v>1168.1931999999999</v>
      </c>
      <c r="K173" s="13">
        <v>1235.9749999999999</v>
      </c>
      <c r="L173" s="13">
        <v>1244.6744000000001</v>
      </c>
      <c r="M173" s="11">
        <v>361.02089999999998</v>
      </c>
      <c r="N173" s="11">
        <v>0.63</v>
      </c>
      <c r="O173" s="11">
        <v>0.66</v>
      </c>
      <c r="P173" s="11">
        <v>0.68</v>
      </c>
      <c r="Q173" s="11">
        <v>0.68</v>
      </c>
    </row>
    <row r="174" spans="1:17" x14ac:dyDescent="0.35">
      <c r="A174" s="178" t="s">
        <v>0</v>
      </c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84"/>
      <c r="Q174" s="84"/>
    </row>
    <row r="175" spans="1:17" x14ac:dyDescent="0.35">
      <c r="A175" s="178" t="s">
        <v>317</v>
      </c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84"/>
      <c r="Q175" s="84"/>
    </row>
    <row r="176" spans="1:17" ht="23.25" thickBot="1" x14ac:dyDescent="0.4">
      <c r="A176" s="179" t="s">
        <v>2</v>
      </c>
      <c r="B176" s="82"/>
      <c r="C176" s="180" t="s">
        <v>3</v>
      </c>
      <c r="D176" s="180"/>
      <c r="E176" s="83"/>
      <c r="F176" s="180" t="s">
        <v>4</v>
      </c>
      <c r="G176" s="180"/>
      <c r="H176" s="83"/>
      <c r="I176" s="83"/>
      <c r="J176" s="181" t="s">
        <v>5</v>
      </c>
      <c r="K176" s="181"/>
      <c r="L176" s="181"/>
      <c r="M176" s="181"/>
      <c r="N176" s="182" t="s">
        <v>6</v>
      </c>
      <c r="O176" s="182"/>
      <c r="P176" s="182"/>
      <c r="Q176" s="182"/>
    </row>
    <row r="177" spans="1:17" ht="24" thickTop="1" thickBot="1" x14ac:dyDescent="0.4">
      <c r="A177" s="180"/>
      <c r="B177" s="9">
        <v>2557</v>
      </c>
      <c r="C177" s="9">
        <v>2558</v>
      </c>
      <c r="D177" s="9">
        <v>2559</v>
      </c>
      <c r="E177" s="9">
        <v>2560</v>
      </c>
      <c r="F177" s="9">
        <v>2557</v>
      </c>
      <c r="G177" s="9">
        <v>2558</v>
      </c>
      <c r="H177" s="9">
        <v>2559</v>
      </c>
      <c r="I177" s="9">
        <v>2560</v>
      </c>
      <c r="J177" s="9">
        <v>2557</v>
      </c>
      <c r="K177" s="9">
        <v>2558</v>
      </c>
      <c r="L177" s="9">
        <v>2559</v>
      </c>
      <c r="M177" s="9">
        <v>2560</v>
      </c>
      <c r="N177" s="10">
        <v>2557</v>
      </c>
      <c r="O177" s="10">
        <v>2558</v>
      </c>
      <c r="P177" s="10">
        <v>2559</v>
      </c>
      <c r="Q177" s="10">
        <v>2560</v>
      </c>
    </row>
    <row r="178" spans="1:17" ht="24" thickTop="1" thickBot="1" x14ac:dyDescent="0.4">
      <c r="A178" s="5" t="s">
        <v>7</v>
      </c>
      <c r="B178" s="8">
        <v>196</v>
      </c>
      <c r="C178" s="8">
        <v>191</v>
      </c>
      <c r="D178" s="8">
        <v>244</v>
      </c>
      <c r="E178" s="8">
        <v>183</v>
      </c>
      <c r="F178" s="8">
        <v>115.5889</v>
      </c>
      <c r="G178" s="8">
        <v>104.2163</v>
      </c>
      <c r="H178" s="8">
        <v>116.49</v>
      </c>
      <c r="I178" s="8">
        <v>111.759</v>
      </c>
      <c r="J178" s="8">
        <v>115.2403</v>
      </c>
      <c r="K178" s="8">
        <v>103.6978</v>
      </c>
      <c r="L178" s="8">
        <v>116.3655</v>
      </c>
      <c r="M178" s="8">
        <v>111.0384</v>
      </c>
      <c r="N178" s="8">
        <v>0.59</v>
      </c>
      <c r="O178" s="8">
        <v>0.55000000000000004</v>
      </c>
      <c r="P178" s="8">
        <v>0.48</v>
      </c>
      <c r="Q178" s="8">
        <v>0.61</v>
      </c>
    </row>
    <row r="179" spans="1:17" ht="23.25" thickBot="1" x14ac:dyDescent="0.4">
      <c r="A179" s="1" t="s">
        <v>8</v>
      </c>
      <c r="B179" s="4">
        <v>138</v>
      </c>
      <c r="C179" s="4">
        <v>188</v>
      </c>
      <c r="D179" s="4">
        <v>260</v>
      </c>
      <c r="E179" s="4">
        <v>164</v>
      </c>
      <c r="F179" s="4">
        <v>86.526399999999995</v>
      </c>
      <c r="G179" s="4">
        <v>107.8098</v>
      </c>
      <c r="H179" s="4">
        <v>120.16</v>
      </c>
      <c r="I179" s="4">
        <v>104.7054</v>
      </c>
      <c r="J179" s="4">
        <v>85.943700000000007</v>
      </c>
      <c r="K179" s="4">
        <v>107.67019999999999</v>
      </c>
      <c r="L179" s="4">
        <v>119.5848</v>
      </c>
      <c r="M179" s="4">
        <v>104.0889</v>
      </c>
      <c r="N179" s="4">
        <v>0.63</v>
      </c>
      <c r="O179" s="4">
        <v>0.56999999999999995</v>
      </c>
      <c r="P179" s="4">
        <v>0.46</v>
      </c>
      <c r="Q179" s="4">
        <v>0.64</v>
      </c>
    </row>
    <row r="180" spans="1:17" ht="23.25" thickBot="1" x14ac:dyDescent="0.4">
      <c r="A180" s="5" t="s">
        <v>9</v>
      </c>
      <c r="B180" s="8">
        <v>143</v>
      </c>
      <c r="C180" s="8">
        <v>188</v>
      </c>
      <c r="D180" s="8">
        <v>194</v>
      </c>
      <c r="E180" s="8">
        <v>181</v>
      </c>
      <c r="F180" s="8">
        <v>89.293400000000005</v>
      </c>
      <c r="G180" s="8">
        <v>108.441</v>
      </c>
      <c r="H180" s="8">
        <v>109.0048</v>
      </c>
      <c r="I180" s="8">
        <v>118.7955</v>
      </c>
      <c r="J180" s="8">
        <v>88.604600000000005</v>
      </c>
      <c r="K180" s="8">
        <v>108.1688</v>
      </c>
      <c r="L180" s="8">
        <v>108.7127</v>
      </c>
      <c r="M180" s="8">
        <v>118.1546</v>
      </c>
      <c r="N180" s="8">
        <v>0.62</v>
      </c>
      <c r="O180" s="8">
        <v>0.57999999999999996</v>
      </c>
      <c r="P180" s="8">
        <v>0.56000000000000005</v>
      </c>
      <c r="Q180" s="8">
        <v>0.66</v>
      </c>
    </row>
    <row r="181" spans="1:17" ht="23.25" thickBot="1" x14ac:dyDescent="0.4">
      <c r="A181" s="1" t="s">
        <v>10</v>
      </c>
      <c r="B181" s="4">
        <v>152</v>
      </c>
      <c r="C181" s="4">
        <v>185</v>
      </c>
      <c r="D181" s="4">
        <v>161</v>
      </c>
      <c r="E181" s="4">
        <v>36</v>
      </c>
      <c r="F181" s="4">
        <v>97.202200000000005</v>
      </c>
      <c r="G181" s="4">
        <v>105.0847</v>
      </c>
      <c r="H181" s="4">
        <v>89.664400000000001</v>
      </c>
      <c r="I181" s="4">
        <v>17.904800000000002</v>
      </c>
      <c r="J181" s="4">
        <v>96.690200000000004</v>
      </c>
      <c r="K181" s="4">
        <v>104.9431</v>
      </c>
      <c r="L181" s="4">
        <v>89.258899999999997</v>
      </c>
      <c r="M181" s="4">
        <v>17.727</v>
      </c>
      <c r="N181" s="4">
        <v>0.64</v>
      </c>
      <c r="O181" s="4">
        <v>0.56999999999999995</v>
      </c>
      <c r="P181" s="4">
        <v>0.56000000000000005</v>
      </c>
      <c r="Q181" s="4">
        <v>0.5</v>
      </c>
    </row>
    <row r="182" spans="1:17" ht="23.25" thickBot="1" x14ac:dyDescent="0.4">
      <c r="A182" s="5" t="s">
        <v>11</v>
      </c>
      <c r="B182" s="8">
        <v>142</v>
      </c>
      <c r="C182" s="8">
        <v>316</v>
      </c>
      <c r="D182" s="8">
        <v>216</v>
      </c>
      <c r="E182" s="8">
        <v>0</v>
      </c>
      <c r="F182" s="8">
        <v>92.596800000000002</v>
      </c>
      <c r="G182" s="8">
        <v>222.71510000000001</v>
      </c>
      <c r="H182" s="8">
        <v>110.9067</v>
      </c>
      <c r="I182" s="8">
        <v>0</v>
      </c>
      <c r="J182" s="8">
        <v>92.726900000000001</v>
      </c>
      <c r="K182" s="8">
        <v>221.50149999999999</v>
      </c>
      <c r="L182" s="8">
        <v>110.4636</v>
      </c>
      <c r="M182" s="8">
        <v>0</v>
      </c>
      <c r="N182" s="8">
        <v>0.65</v>
      </c>
      <c r="O182" s="8">
        <v>0.7</v>
      </c>
      <c r="P182" s="8">
        <v>0.51</v>
      </c>
      <c r="Q182" s="8">
        <v>0</v>
      </c>
    </row>
    <row r="183" spans="1:17" ht="23.25" thickBot="1" x14ac:dyDescent="0.4">
      <c r="A183" s="1" t="s">
        <v>12</v>
      </c>
      <c r="B183" s="4">
        <v>171</v>
      </c>
      <c r="C183" s="4">
        <v>176</v>
      </c>
      <c r="D183" s="4">
        <v>241</v>
      </c>
      <c r="E183" s="4">
        <v>0</v>
      </c>
      <c r="F183" s="4">
        <v>102.2144</v>
      </c>
      <c r="G183" s="4">
        <v>97.302800000000005</v>
      </c>
      <c r="H183" s="4">
        <v>137.56880000000001</v>
      </c>
      <c r="I183" s="4">
        <v>0</v>
      </c>
      <c r="J183" s="4">
        <v>102.0609</v>
      </c>
      <c r="K183" s="4">
        <v>96.974199999999996</v>
      </c>
      <c r="L183" s="4">
        <v>136.57679999999999</v>
      </c>
      <c r="M183" s="4">
        <v>0</v>
      </c>
      <c r="N183" s="4">
        <v>0.6</v>
      </c>
      <c r="O183" s="4">
        <v>0.55000000000000004</v>
      </c>
      <c r="P183" s="4">
        <v>0.56999999999999995</v>
      </c>
      <c r="Q183" s="4">
        <v>0</v>
      </c>
    </row>
    <row r="184" spans="1:17" ht="23.25" thickBot="1" x14ac:dyDescent="0.4">
      <c r="A184" s="5" t="s">
        <v>13</v>
      </c>
      <c r="B184" s="8">
        <v>137</v>
      </c>
      <c r="C184" s="8">
        <v>195</v>
      </c>
      <c r="D184" s="8">
        <v>211</v>
      </c>
      <c r="E184" s="8">
        <v>0</v>
      </c>
      <c r="F184" s="8">
        <v>70.953500000000005</v>
      </c>
      <c r="G184" s="8">
        <v>108.6575</v>
      </c>
      <c r="H184" s="8">
        <v>117.7295</v>
      </c>
      <c r="I184" s="8">
        <v>0</v>
      </c>
      <c r="J184" s="8">
        <v>70.349599999999995</v>
      </c>
      <c r="K184" s="8">
        <v>108.1729</v>
      </c>
      <c r="L184" s="8">
        <v>116.94329999999999</v>
      </c>
      <c r="M184" s="8">
        <v>0</v>
      </c>
      <c r="N184" s="8">
        <v>0.52</v>
      </c>
      <c r="O184" s="8">
        <v>0.56000000000000005</v>
      </c>
      <c r="P184" s="8">
        <v>0.56000000000000005</v>
      </c>
      <c r="Q184" s="8">
        <v>0</v>
      </c>
    </row>
    <row r="185" spans="1:17" ht="23.25" thickBot="1" x14ac:dyDescent="0.4">
      <c r="A185" s="1" t="s">
        <v>14</v>
      </c>
      <c r="B185" s="4">
        <v>153</v>
      </c>
      <c r="C185" s="4">
        <v>185</v>
      </c>
      <c r="D185" s="4">
        <v>209</v>
      </c>
      <c r="E185" s="4">
        <v>0</v>
      </c>
      <c r="F185" s="4">
        <v>84.789500000000004</v>
      </c>
      <c r="G185" s="4">
        <v>107.22490000000001</v>
      </c>
      <c r="H185" s="4">
        <v>116.9075</v>
      </c>
      <c r="I185" s="4">
        <v>0</v>
      </c>
      <c r="J185" s="4">
        <v>84.277199999999993</v>
      </c>
      <c r="K185" s="4">
        <v>106.65600000000001</v>
      </c>
      <c r="L185" s="4">
        <v>116.6079</v>
      </c>
      <c r="M185" s="4">
        <v>0</v>
      </c>
      <c r="N185" s="4">
        <v>0.55000000000000004</v>
      </c>
      <c r="O185" s="4">
        <v>0.57999999999999996</v>
      </c>
      <c r="P185" s="4">
        <v>0.56000000000000005</v>
      </c>
      <c r="Q185" s="4">
        <v>0</v>
      </c>
    </row>
    <row r="186" spans="1:17" ht="23.25" thickBot="1" x14ac:dyDescent="0.4">
      <c r="A186" s="5" t="s">
        <v>15</v>
      </c>
      <c r="B186" s="8">
        <v>163</v>
      </c>
      <c r="C186" s="8">
        <v>202</v>
      </c>
      <c r="D186" s="8">
        <v>225</v>
      </c>
      <c r="E186" s="8">
        <v>0</v>
      </c>
      <c r="F186" s="8">
        <v>95.750399999999999</v>
      </c>
      <c r="G186" s="8">
        <v>121.8674</v>
      </c>
      <c r="H186" s="8">
        <v>121.1088</v>
      </c>
      <c r="I186" s="8">
        <v>0</v>
      </c>
      <c r="J186" s="8">
        <v>94.874700000000004</v>
      </c>
      <c r="K186" s="8">
        <v>121.61960000000001</v>
      </c>
      <c r="L186" s="8">
        <v>120.3342</v>
      </c>
      <c r="M186" s="8">
        <v>0</v>
      </c>
      <c r="N186" s="8">
        <v>0.59</v>
      </c>
      <c r="O186" s="8">
        <v>0.6</v>
      </c>
      <c r="P186" s="8">
        <v>0.54</v>
      </c>
      <c r="Q186" s="8">
        <v>0</v>
      </c>
    </row>
    <row r="187" spans="1:17" ht="23.25" thickBot="1" x14ac:dyDescent="0.4">
      <c r="A187" s="1" t="s">
        <v>16</v>
      </c>
      <c r="B187" s="4">
        <v>181</v>
      </c>
      <c r="C187" s="4">
        <v>210</v>
      </c>
      <c r="D187" s="4">
        <v>209</v>
      </c>
      <c r="E187" s="4">
        <v>0</v>
      </c>
      <c r="F187" s="4">
        <v>101.18129999999999</v>
      </c>
      <c r="G187" s="4">
        <v>117.33880000000001</v>
      </c>
      <c r="H187" s="4">
        <v>122.551</v>
      </c>
      <c r="I187" s="4">
        <v>0</v>
      </c>
      <c r="J187" s="4">
        <v>100.6097</v>
      </c>
      <c r="K187" s="4">
        <v>116.4198</v>
      </c>
      <c r="L187" s="4">
        <v>121.7538</v>
      </c>
      <c r="M187" s="4">
        <v>0</v>
      </c>
      <c r="N187" s="4">
        <v>0.56000000000000005</v>
      </c>
      <c r="O187" s="4">
        <v>0.56000000000000005</v>
      </c>
      <c r="P187" s="4">
        <v>0.59</v>
      </c>
      <c r="Q187" s="4">
        <v>0</v>
      </c>
    </row>
    <row r="188" spans="1:17" ht="23.25" thickBot="1" x14ac:dyDescent="0.4">
      <c r="A188" s="5" t="s">
        <v>17</v>
      </c>
      <c r="B188" s="8">
        <v>201</v>
      </c>
      <c r="C188" s="8">
        <v>218</v>
      </c>
      <c r="D188" s="8">
        <v>184</v>
      </c>
      <c r="E188" s="8">
        <v>0</v>
      </c>
      <c r="F188" s="8">
        <v>105.9205</v>
      </c>
      <c r="G188" s="8">
        <v>129.40860000000001</v>
      </c>
      <c r="H188" s="8">
        <v>111.8356</v>
      </c>
      <c r="I188" s="8">
        <v>0</v>
      </c>
      <c r="J188" s="8">
        <v>105.5121</v>
      </c>
      <c r="K188" s="8">
        <v>128.65110000000001</v>
      </c>
      <c r="L188" s="8">
        <v>111.048</v>
      </c>
      <c r="M188" s="8">
        <v>0</v>
      </c>
      <c r="N188" s="8">
        <v>0.53</v>
      </c>
      <c r="O188" s="8">
        <v>0.59</v>
      </c>
      <c r="P188" s="8">
        <v>0.61</v>
      </c>
      <c r="Q188" s="8">
        <v>0</v>
      </c>
    </row>
    <row r="189" spans="1:17" ht="23.25" thickBot="1" x14ac:dyDescent="0.4">
      <c r="A189" s="1" t="s">
        <v>18</v>
      </c>
      <c r="B189" s="4">
        <v>202</v>
      </c>
      <c r="C189" s="4">
        <v>248</v>
      </c>
      <c r="D189" s="4">
        <v>204</v>
      </c>
      <c r="E189" s="4">
        <v>0</v>
      </c>
      <c r="F189" s="4">
        <v>121.2347</v>
      </c>
      <c r="G189" s="4">
        <v>121.5117</v>
      </c>
      <c r="H189" s="4">
        <v>115.26609999999999</v>
      </c>
      <c r="I189" s="4">
        <v>0</v>
      </c>
      <c r="J189" s="4">
        <v>121.0658</v>
      </c>
      <c r="K189" s="4">
        <v>120.9384</v>
      </c>
      <c r="L189" s="4">
        <v>114.8335</v>
      </c>
      <c r="M189" s="4">
        <v>0</v>
      </c>
      <c r="N189" s="4">
        <v>0.6</v>
      </c>
      <c r="O189" s="4">
        <v>0.49</v>
      </c>
      <c r="P189" s="4">
        <v>0.56999999999999995</v>
      </c>
      <c r="Q189" s="4">
        <v>0</v>
      </c>
    </row>
    <row r="190" spans="1:17" x14ac:dyDescent="0.35">
      <c r="A190" s="11" t="s">
        <v>20</v>
      </c>
      <c r="B190" s="12">
        <v>1979</v>
      </c>
      <c r="C190" s="12">
        <v>2502</v>
      </c>
      <c r="D190" s="12">
        <v>2558</v>
      </c>
      <c r="E190" s="11">
        <v>564</v>
      </c>
      <c r="F190" s="13">
        <v>1163.252</v>
      </c>
      <c r="G190" s="13">
        <v>1451.5786000000001</v>
      </c>
      <c r="H190" s="13">
        <v>1389.1931999999999</v>
      </c>
      <c r="I190" s="11">
        <v>353.16469999999998</v>
      </c>
      <c r="J190" s="13">
        <v>1157.9557</v>
      </c>
      <c r="K190" s="13">
        <v>1445.4133999999999</v>
      </c>
      <c r="L190" s="13">
        <v>1382.4829999999999</v>
      </c>
      <c r="M190" s="11">
        <v>351.00889999999998</v>
      </c>
      <c r="N190" s="11">
        <v>0.59</v>
      </c>
      <c r="O190" s="11">
        <v>0.57999999999999996</v>
      </c>
      <c r="P190" s="11">
        <v>0.54</v>
      </c>
      <c r="Q190" s="11">
        <v>0.63</v>
      </c>
    </row>
    <row r="191" spans="1:17" x14ac:dyDescent="0.35">
      <c r="A191" s="178" t="s">
        <v>0</v>
      </c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84"/>
      <c r="Q191" s="84"/>
    </row>
    <row r="192" spans="1:17" x14ac:dyDescent="0.35">
      <c r="A192" s="178" t="s">
        <v>318</v>
      </c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84"/>
      <c r="Q192" s="84"/>
    </row>
    <row r="193" spans="1:17" ht="23.25" thickBot="1" x14ac:dyDescent="0.4">
      <c r="A193" s="179" t="s">
        <v>2</v>
      </c>
      <c r="B193" s="82"/>
      <c r="C193" s="180" t="s">
        <v>3</v>
      </c>
      <c r="D193" s="180"/>
      <c r="E193" s="83"/>
      <c r="F193" s="180" t="s">
        <v>4</v>
      </c>
      <c r="G193" s="180"/>
      <c r="H193" s="83"/>
      <c r="I193" s="83"/>
      <c r="J193" s="181" t="s">
        <v>5</v>
      </c>
      <c r="K193" s="181"/>
      <c r="L193" s="181"/>
      <c r="M193" s="181"/>
      <c r="N193" s="182" t="s">
        <v>6</v>
      </c>
      <c r="O193" s="182"/>
      <c r="P193" s="182"/>
      <c r="Q193" s="182"/>
    </row>
    <row r="194" spans="1:17" ht="24" thickTop="1" thickBot="1" x14ac:dyDescent="0.4">
      <c r="A194" s="180"/>
      <c r="B194" s="9">
        <v>2557</v>
      </c>
      <c r="C194" s="9">
        <v>2558</v>
      </c>
      <c r="D194" s="9">
        <v>2559</v>
      </c>
      <c r="E194" s="9">
        <v>2560</v>
      </c>
      <c r="F194" s="9">
        <v>2557</v>
      </c>
      <c r="G194" s="9">
        <v>2558</v>
      </c>
      <c r="H194" s="9">
        <v>2559</v>
      </c>
      <c r="I194" s="9">
        <v>2560</v>
      </c>
      <c r="J194" s="9">
        <v>2557</v>
      </c>
      <c r="K194" s="9">
        <v>2558</v>
      </c>
      <c r="L194" s="9">
        <v>2559</v>
      </c>
      <c r="M194" s="9">
        <v>2560</v>
      </c>
      <c r="N194" s="10">
        <v>2557</v>
      </c>
      <c r="O194" s="10">
        <v>2558</v>
      </c>
      <c r="P194" s="10">
        <v>2559</v>
      </c>
      <c r="Q194" s="10">
        <v>2560</v>
      </c>
    </row>
    <row r="195" spans="1:17" ht="24" thickTop="1" thickBot="1" x14ac:dyDescent="0.4">
      <c r="A195" s="5" t="s">
        <v>7</v>
      </c>
      <c r="B195" s="8">
        <v>169</v>
      </c>
      <c r="C195" s="8">
        <v>186</v>
      </c>
      <c r="D195" s="8">
        <v>217</v>
      </c>
      <c r="E195" s="8">
        <v>169</v>
      </c>
      <c r="F195" s="8">
        <v>81.218100000000007</v>
      </c>
      <c r="G195" s="8">
        <v>93.9148</v>
      </c>
      <c r="H195" s="8">
        <v>127.5094</v>
      </c>
      <c r="I195" s="8">
        <v>91.378900000000002</v>
      </c>
      <c r="J195" s="8">
        <v>81.029600000000002</v>
      </c>
      <c r="K195" s="8">
        <v>93.153199999999998</v>
      </c>
      <c r="L195" s="8">
        <v>126.9134</v>
      </c>
      <c r="M195" s="8">
        <v>90.440100000000001</v>
      </c>
      <c r="N195" s="8">
        <v>0.48</v>
      </c>
      <c r="O195" s="8">
        <v>0.5</v>
      </c>
      <c r="P195" s="8">
        <v>0.59</v>
      </c>
      <c r="Q195" s="8">
        <v>0.54</v>
      </c>
    </row>
    <row r="196" spans="1:17" ht="23.25" thickBot="1" x14ac:dyDescent="0.4">
      <c r="A196" s="1" t="s">
        <v>8</v>
      </c>
      <c r="B196" s="4">
        <v>145</v>
      </c>
      <c r="C196" s="4">
        <v>164</v>
      </c>
      <c r="D196" s="4">
        <v>171</v>
      </c>
      <c r="E196" s="4">
        <v>138</v>
      </c>
      <c r="F196" s="4">
        <v>79.453900000000004</v>
      </c>
      <c r="G196" s="4">
        <v>84.3309</v>
      </c>
      <c r="H196" s="4">
        <v>93.474100000000007</v>
      </c>
      <c r="I196" s="4">
        <v>82.058199999999999</v>
      </c>
      <c r="J196" s="4">
        <v>78.982699999999994</v>
      </c>
      <c r="K196" s="4">
        <v>84.110299999999995</v>
      </c>
      <c r="L196" s="4">
        <v>92.862399999999994</v>
      </c>
      <c r="M196" s="4">
        <v>81.513499999999993</v>
      </c>
      <c r="N196" s="4">
        <v>0.55000000000000004</v>
      </c>
      <c r="O196" s="4">
        <v>0.51</v>
      </c>
      <c r="P196" s="4">
        <v>0.55000000000000004</v>
      </c>
      <c r="Q196" s="4">
        <v>0.59</v>
      </c>
    </row>
    <row r="197" spans="1:17" ht="23.25" thickBot="1" x14ac:dyDescent="0.4">
      <c r="A197" s="5" t="s">
        <v>9</v>
      </c>
      <c r="B197" s="8">
        <v>135</v>
      </c>
      <c r="C197" s="8">
        <v>193</v>
      </c>
      <c r="D197" s="8">
        <v>158</v>
      </c>
      <c r="E197" s="8">
        <v>145</v>
      </c>
      <c r="F197" s="8">
        <v>61.601799999999997</v>
      </c>
      <c r="G197" s="8">
        <v>106.6434</v>
      </c>
      <c r="H197" s="8">
        <v>96.100200000000001</v>
      </c>
      <c r="I197" s="8">
        <v>68.997799999999998</v>
      </c>
      <c r="J197" s="8">
        <v>60.968000000000004</v>
      </c>
      <c r="K197" s="8">
        <v>106.5474</v>
      </c>
      <c r="L197" s="8">
        <v>95.274100000000004</v>
      </c>
      <c r="M197" s="8">
        <v>68.403800000000004</v>
      </c>
      <c r="N197" s="8">
        <v>0.46</v>
      </c>
      <c r="O197" s="8">
        <v>0.55000000000000004</v>
      </c>
      <c r="P197" s="8">
        <v>0.61</v>
      </c>
      <c r="Q197" s="8">
        <v>0.48</v>
      </c>
    </row>
    <row r="198" spans="1:17" ht="23.25" thickBot="1" x14ac:dyDescent="0.4">
      <c r="A198" s="1" t="s">
        <v>10</v>
      </c>
      <c r="B198" s="4">
        <v>154</v>
      </c>
      <c r="C198" s="4">
        <v>155</v>
      </c>
      <c r="D198" s="4">
        <v>149</v>
      </c>
      <c r="E198" s="4">
        <v>0</v>
      </c>
      <c r="F198" s="4">
        <v>77.715000000000003</v>
      </c>
      <c r="G198" s="4">
        <v>93.275599999999997</v>
      </c>
      <c r="H198" s="4">
        <v>88.2072</v>
      </c>
      <c r="I198" s="4">
        <v>0</v>
      </c>
      <c r="J198" s="4">
        <v>77.107299999999995</v>
      </c>
      <c r="K198" s="4">
        <v>93.365099999999998</v>
      </c>
      <c r="L198" s="4">
        <v>87.254599999999996</v>
      </c>
      <c r="M198" s="4">
        <v>0</v>
      </c>
      <c r="N198" s="4">
        <v>0.5</v>
      </c>
      <c r="O198" s="4">
        <v>0.6</v>
      </c>
      <c r="P198" s="4">
        <v>0.59</v>
      </c>
      <c r="Q198" s="4">
        <v>0</v>
      </c>
    </row>
    <row r="199" spans="1:17" ht="23.25" thickBot="1" x14ac:dyDescent="0.4">
      <c r="A199" s="5" t="s">
        <v>11</v>
      </c>
      <c r="B199" s="8">
        <v>187</v>
      </c>
      <c r="C199" s="8">
        <v>148</v>
      </c>
      <c r="D199" s="8">
        <v>156</v>
      </c>
      <c r="E199" s="8">
        <v>0</v>
      </c>
      <c r="F199" s="8">
        <v>97.366100000000003</v>
      </c>
      <c r="G199" s="8">
        <v>71.020899999999997</v>
      </c>
      <c r="H199" s="8">
        <v>107.7799</v>
      </c>
      <c r="I199" s="8">
        <v>0</v>
      </c>
      <c r="J199" s="8">
        <v>97.263000000000005</v>
      </c>
      <c r="K199" s="8">
        <v>70.564499999999995</v>
      </c>
      <c r="L199" s="8">
        <v>106.8616</v>
      </c>
      <c r="M199" s="8">
        <v>0</v>
      </c>
      <c r="N199" s="8">
        <v>0.52</v>
      </c>
      <c r="O199" s="8">
        <v>0.48</v>
      </c>
      <c r="P199" s="8">
        <v>0.69</v>
      </c>
      <c r="Q199" s="8">
        <v>0</v>
      </c>
    </row>
    <row r="200" spans="1:17" ht="23.25" thickBot="1" x14ac:dyDescent="0.4">
      <c r="A200" s="1" t="s">
        <v>12</v>
      </c>
      <c r="B200" s="4">
        <v>159</v>
      </c>
      <c r="C200" s="4">
        <v>151</v>
      </c>
      <c r="D200" s="4">
        <v>144</v>
      </c>
      <c r="E200" s="4">
        <v>0</v>
      </c>
      <c r="F200" s="4">
        <v>83.679400000000001</v>
      </c>
      <c r="G200" s="4">
        <v>76.852999999999994</v>
      </c>
      <c r="H200" s="4">
        <v>86.392499999999998</v>
      </c>
      <c r="I200" s="4">
        <v>0</v>
      </c>
      <c r="J200" s="4">
        <v>83.19</v>
      </c>
      <c r="K200" s="4">
        <v>76.390799999999999</v>
      </c>
      <c r="L200" s="4">
        <v>85.459800000000001</v>
      </c>
      <c r="M200" s="4">
        <v>0</v>
      </c>
      <c r="N200" s="4">
        <v>0.53</v>
      </c>
      <c r="O200" s="4">
        <v>0.51</v>
      </c>
      <c r="P200" s="4">
        <v>0.6</v>
      </c>
      <c r="Q200" s="4">
        <v>0</v>
      </c>
    </row>
    <row r="201" spans="1:17" ht="23.25" thickBot="1" x14ac:dyDescent="0.4">
      <c r="A201" s="5" t="s">
        <v>13</v>
      </c>
      <c r="B201" s="8">
        <v>139</v>
      </c>
      <c r="C201" s="8">
        <v>128</v>
      </c>
      <c r="D201" s="8">
        <v>150</v>
      </c>
      <c r="E201" s="8">
        <v>0</v>
      </c>
      <c r="F201" s="8">
        <v>83.921300000000002</v>
      </c>
      <c r="G201" s="8">
        <v>61.852899999999998</v>
      </c>
      <c r="H201" s="8">
        <v>79.125799999999998</v>
      </c>
      <c r="I201" s="8">
        <v>0</v>
      </c>
      <c r="J201" s="8">
        <v>83.495999999999995</v>
      </c>
      <c r="K201" s="8">
        <v>61.535400000000003</v>
      </c>
      <c r="L201" s="8">
        <v>79.256600000000006</v>
      </c>
      <c r="M201" s="8">
        <v>0</v>
      </c>
      <c r="N201" s="8">
        <v>0.6</v>
      </c>
      <c r="O201" s="8">
        <v>0.48</v>
      </c>
      <c r="P201" s="8">
        <v>0.53</v>
      </c>
      <c r="Q201" s="8">
        <v>0</v>
      </c>
    </row>
    <row r="202" spans="1:17" ht="23.25" thickBot="1" x14ac:dyDescent="0.4">
      <c r="A202" s="1" t="s">
        <v>14</v>
      </c>
      <c r="B202" s="4">
        <v>195</v>
      </c>
      <c r="C202" s="4">
        <v>167</v>
      </c>
      <c r="D202" s="4">
        <v>131</v>
      </c>
      <c r="E202" s="4">
        <v>0</v>
      </c>
      <c r="F202" s="4">
        <v>111.4032</v>
      </c>
      <c r="G202" s="4">
        <v>92.973699999999994</v>
      </c>
      <c r="H202" s="4">
        <v>78.327799999999996</v>
      </c>
      <c r="I202" s="4">
        <v>0</v>
      </c>
      <c r="J202" s="4">
        <v>110.4606</v>
      </c>
      <c r="K202" s="4">
        <v>92.735699999999994</v>
      </c>
      <c r="L202" s="4">
        <v>77.684200000000004</v>
      </c>
      <c r="M202" s="4">
        <v>0</v>
      </c>
      <c r="N202" s="4">
        <v>0.56999999999999995</v>
      </c>
      <c r="O202" s="4">
        <v>0.56000000000000005</v>
      </c>
      <c r="P202" s="4">
        <v>0.6</v>
      </c>
      <c r="Q202" s="4">
        <v>0</v>
      </c>
    </row>
    <row r="203" spans="1:17" ht="23.25" thickBot="1" x14ac:dyDescent="0.4">
      <c r="A203" s="5" t="s">
        <v>15</v>
      </c>
      <c r="B203" s="8">
        <v>158</v>
      </c>
      <c r="C203" s="8">
        <v>159</v>
      </c>
      <c r="D203" s="8">
        <v>134</v>
      </c>
      <c r="E203" s="8">
        <v>0</v>
      </c>
      <c r="F203" s="8">
        <v>90.855599999999995</v>
      </c>
      <c r="G203" s="8">
        <v>94.315600000000003</v>
      </c>
      <c r="H203" s="8">
        <v>72.504000000000005</v>
      </c>
      <c r="I203" s="8">
        <v>0</v>
      </c>
      <c r="J203" s="8">
        <v>90.5608</v>
      </c>
      <c r="K203" s="8">
        <v>93.680199999999999</v>
      </c>
      <c r="L203" s="8">
        <v>71.914199999999994</v>
      </c>
      <c r="M203" s="8">
        <v>0</v>
      </c>
      <c r="N203" s="8">
        <v>0.57999999999999996</v>
      </c>
      <c r="O203" s="8">
        <v>0.59</v>
      </c>
      <c r="P203" s="8">
        <v>0.54</v>
      </c>
      <c r="Q203" s="8">
        <v>0</v>
      </c>
    </row>
    <row r="204" spans="1:17" ht="23.25" thickBot="1" x14ac:dyDescent="0.4">
      <c r="A204" s="1" t="s">
        <v>16</v>
      </c>
      <c r="B204" s="4">
        <v>161</v>
      </c>
      <c r="C204" s="4">
        <v>144</v>
      </c>
      <c r="D204" s="4">
        <v>132</v>
      </c>
      <c r="E204" s="4">
        <v>0</v>
      </c>
      <c r="F204" s="4">
        <v>82.451999999999998</v>
      </c>
      <c r="G204" s="4">
        <v>109.32899999999999</v>
      </c>
      <c r="H204" s="4">
        <v>67.5261</v>
      </c>
      <c r="I204" s="4">
        <v>0</v>
      </c>
      <c r="J204" s="4">
        <v>81.874700000000004</v>
      </c>
      <c r="K204" s="4">
        <v>108.1379</v>
      </c>
      <c r="L204" s="4">
        <v>67.249200000000002</v>
      </c>
      <c r="M204" s="4">
        <v>0</v>
      </c>
      <c r="N204" s="4">
        <v>0.51</v>
      </c>
      <c r="O204" s="4">
        <v>0.76</v>
      </c>
      <c r="P204" s="4">
        <v>0.51</v>
      </c>
      <c r="Q204" s="4">
        <v>0</v>
      </c>
    </row>
    <row r="205" spans="1:17" ht="23.25" thickBot="1" x14ac:dyDescent="0.4">
      <c r="A205" s="5" t="s">
        <v>17</v>
      </c>
      <c r="B205" s="8">
        <v>175</v>
      </c>
      <c r="C205" s="8">
        <v>180</v>
      </c>
      <c r="D205" s="8">
        <v>149</v>
      </c>
      <c r="E205" s="8">
        <v>0</v>
      </c>
      <c r="F205" s="8">
        <v>93.829899999999995</v>
      </c>
      <c r="G205" s="8">
        <v>114.8802</v>
      </c>
      <c r="H205" s="8">
        <v>82.384299999999996</v>
      </c>
      <c r="I205" s="8">
        <v>0</v>
      </c>
      <c r="J205" s="8">
        <v>93.770600000000002</v>
      </c>
      <c r="K205" s="8">
        <v>113.9149</v>
      </c>
      <c r="L205" s="8">
        <v>81.637100000000004</v>
      </c>
      <c r="M205" s="8">
        <v>0</v>
      </c>
      <c r="N205" s="8">
        <v>0.54</v>
      </c>
      <c r="O205" s="8">
        <v>0.64</v>
      </c>
      <c r="P205" s="8">
        <v>0.55000000000000004</v>
      </c>
      <c r="Q205" s="8">
        <v>0</v>
      </c>
    </row>
    <row r="206" spans="1:17" ht="23.25" thickBot="1" x14ac:dyDescent="0.4">
      <c r="A206" s="1" t="s">
        <v>18</v>
      </c>
      <c r="B206" s="4">
        <v>189</v>
      </c>
      <c r="C206" s="4">
        <v>169</v>
      </c>
      <c r="D206" s="4">
        <v>166</v>
      </c>
      <c r="E206" s="4">
        <v>0</v>
      </c>
      <c r="F206" s="4">
        <v>90.415800000000004</v>
      </c>
      <c r="G206" s="4">
        <v>115.65130000000001</v>
      </c>
      <c r="H206" s="4">
        <v>91.883499999999998</v>
      </c>
      <c r="I206" s="4">
        <v>0</v>
      </c>
      <c r="J206" s="4">
        <v>90.087800000000001</v>
      </c>
      <c r="K206" s="4">
        <v>114.5693</v>
      </c>
      <c r="L206" s="4">
        <v>91.429500000000004</v>
      </c>
      <c r="M206" s="4">
        <v>0</v>
      </c>
      <c r="N206" s="4">
        <v>0.48</v>
      </c>
      <c r="O206" s="4">
        <v>0.68</v>
      </c>
      <c r="P206" s="4">
        <v>0.55000000000000004</v>
      </c>
      <c r="Q206" s="4">
        <v>0</v>
      </c>
    </row>
    <row r="207" spans="1:17" x14ac:dyDescent="0.35">
      <c r="A207" s="11" t="s">
        <v>20</v>
      </c>
      <c r="B207" s="12">
        <v>1966</v>
      </c>
      <c r="C207" s="12">
        <v>1944</v>
      </c>
      <c r="D207" s="12">
        <v>1857</v>
      </c>
      <c r="E207" s="11">
        <v>452</v>
      </c>
      <c r="F207" s="13">
        <v>1033.9121</v>
      </c>
      <c r="G207" s="13">
        <v>1115.0413000000001</v>
      </c>
      <c r="H207" s="13">
        <v>1071.2148</v>
      </c>
      <c r="I207" s="11">
        <v>242.4349</v>
      </c>
      <c r="J207" s="13">
        <v>1028.7910999999999</v>
      </c>
      <c r="K207" s="13">
        <v>1108.7047</v>
      </c>
      <c r="L207" s="13">
        <v>1063.7967000000001</v>
      </c>
      <c r="M207" s="11">
        <v>240.35740000000001</v>
      </c>
      <c r="N207" s="11">
        <v>0.53</v>
      </c>
      <c r="O207" s="11">
        <v>0.56999999999999995</v>
      </c>
      <c r="P207" s="11">
        <v>0.57999999999999996</v>
      </c>
      <c r="Q207" s="11">
        <v>0.54</v>
      </c>
    </row>
    <row r="208" spans="1:17" x14ac:dyDescent="0.35">
      <c r="A208" s="178" t="s">
        <v>0</v>
      </c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84"/>
      <c r="Q208" s="84"/>
    </row>
    <row r="209" spans="1:17" x14ac:dyDescent="0.35">
      <c r="A209" s="178" t="s">
        <v>319</v>
      </c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84"/>
      <c r="Q209" s="84"/>
    </row>
    <row r="210" spans="1:17" ht="23.25" thickBot="1" x14ac:dyDescent="0.4">
      <c r="A210" s="179" t="s">
        <v>2</v>
      </c>
      <c r="B210" s="82"/>
      <c r="C210" s="180" t="s">
        <v>3</v>
      </c>
      <c r="D210" s="180"/>
      <c r="E210" s="83"/>
      <c r="F210" s="180" t="s">
        <v>4</v>
      </c>
      <c r="G210" s="180"/>
      <c r="H210" s="83"/>
      <c r="I210" s="83"/>
      <c r="J210" s="181" t="s">
        <v>5</v>
      </c>
      <c r="K210" s="181"/>
      <c r="L210" s="181"/>
      <c r="M210" s="181"/>
      <c r="N210" s="182" t="s">
        <v>6</v>
      </c>
      <c r="O210" s="182"/>
      <c r="P210" s="182"/>
      <c r="Q210" s="182"/>
    </row>
    <row r="211" spans="1:17" ht="24" thickTop="1" thickBot="1" x14ac:dyDescent="0.4">
      <c r="A211" s="180"/>
      <c r="B211" s="9">
        <v>2557</v>
      </c>
      <c r="C211" s="9">
        <v>2558</v>
      </c>
      <c r="D211" s="9">
        <v>2559</v>
      </c>
      <c r="E211" s="9">
        <v>2560</v>
      </c>
      <c r="F211" s="9">
        <v>2557</v>
      </c>
      <c r="G211" s="9">
        <v>2558</v>
      </c>
      <c r="H211" s="9">
        <v>2559</v>
      </c>
      <c r="I211" s="9">
        <v>2560</v>
      </c>
      <c r="J211" s="9">
        <v>2557</v>
      </c>
      <c r="K211" s="9">
        <v>2558</v>
      </c>
      <c r="L211" s="9">
        <v>2559</v>
      </c>
      <c r="M211" s="9">
        <v>2560</v>
      </c>
      <c r="N211" s="10">
        <v>2557</v>
      </c>
      <c r="O211" s="10">
        <v>2558</v>
      </c>
      <c r="P211" s="10">
        <v>2559</v>
      </c>
      <c r="Q211" s="10">
        <v>2560</v>
      </c>
    </row>
    <row r="212" spans="1:17" ht="24" thickTop="1" thickBot="1" x14ac:dyDescent="0.4">
      <c r="A212" s="5" t="s">
        <v>7</v>
      </c>
      <c r="B212" s="8">
        <v>8</v>
      </c>
      <c r="C212" s="8">
        <v>9</v>
      </c>
      <c r="D212" s="8">
        <v>28</v>
      </c>
      <c r="E212" s="8">
        <v>12</v>
      </c>
      <c r="F212" s="8">
        <v>4.1768999999999998</v>
      </c>
      <c r="G212" s="8">
        <v>8.5030999999999999</v>
      </c>
      <c r="H212" s="8">
        <v>12.846</v>
      </c>
      <c r="I212" s="8">
        <v>4.1128</v>
      </c>
      <c r="J212" s="8">
        <v>4.0576999999999996</v>
      </c>
      <c r="K212" s="8">
        <v>8.4224999999999994</v>
      </c>
      <c r="L212" s="8">
        <v>12.671900000000001</v>
      </c>
      <c r="M212" s="8">
        <v>4.1181999999999999</v>
      </c>
      <c r="N212" s="8">
        <v>0.52</v>
      </c>
      <c r="O212" s="8">
        <v>0.94</v>
      </c>
      <c r="P212" s="8">
        <v>0.46</v>
      </c>
      <c r="Q212" s="8">
        <v>0.34</v>
      </c>
    </row>
    <row r="213" spans="1:17" ht="23.25" thickBot="1" x14ac:dyDescent="0.4">
      <c r="A213" s="1" t="s">
        <v>8</v>
      </c>
      <c r="B213" s="4">
        <v>9</v>
      </c>
      <c r="C213" s="4">
        <v>27</v>
      </c>
      <c r="D213" s="4">
        <v>30</v>
      </c>
      <c r="E213" s="4">
        <v>19</v>
      </c>
      <c r="F213" s="4">
        <v>5.1898</v>
      </c>
      <c r="G213" s="4">
        <v>14.598000000000001</v>
      </c>
      <c r="H213" s="4">
        <v>18.609200000000001</v>
      </c>
      <c r="I213" s="4">
        <v>7.7516999999999996</v>
      </c>
      <c r="J213" s="4">
        <v>5.2016999999999998</v>
      </c>
      <c r="K213" s="4">
        <v>14.3887</v>
      </c>
      <c r="L213" s="4">
        <v>18.3626</v>
      </c>
      <c r="M213" s="4">
        <v>7.7248999999999999</v>
      </c>
      <c r="N213" s="4">
        <v>0.57999999999999996</v>
      </c>
      <c r="O213" s="4">
        <v>0.54</v>
      </c>
      <c r="P213" s="4">
        <v>0.62</v>
      </c>
      <c r="Q213" s="4">
        <v>0.41</v>
      </c>
    </row>
    <row r="214" spans="1:17" ht="23.25" thickBot="1" x14ac:dyDescent="0.4">
      <c r="A214" s="5" t="s">
        <v>9</v>
      </c>
      <c r="B214" s="8">
        <v>8</v>
      </c>
      <c r="C214" s="8">
        <v>23</v>
      </c>
      <c r="D214" s="8">
        <v>18</v>
      </c>
      <c r="E214" s="8">
        <v>1</v>
      </c>
      <c r="F214" s="8">
        <v>5.6635999999999997</v>
      </c>
      <c r="G214" s="8">
        <v>11.532400000000001</v>
      </c>
      <c r="H214" s="8">
        <v>7.3780000000000001</v>
      </c>
      <c r="I214" s="8">
        <v>0.2238</v>
      </c>
      <c r="J214" s="8">
        <v>5.5666000000000002</v>
      </c>
      <c r="K214" s="8">
        <v>11.549099999999999</v>
      </c>
      <c r="L214" s="8">
        <v>7.4626999999999999</v>
      </c>
      <c r="M214" s="8">
        <v>0.2238</v>
      </c>
      <c r="N214" s="8">
        <v>0.71</v>
      </c>
      <c r="O214" s="8">
        <v>0.5</v>
      </c>
      <c r="P214" s="8">
        <v>0.41</v>
      </c>
      <c r="Q214" s="8">
        <v>0.22</v>
      </c>
    </row>
    <row r="215" spans="1:17" ht="23.25" thickBot="1" x14ac:dyDescent="0.4">
      <c r="A215" s="1" t="s">
        <v>10</v>
      </c>
      <c r="B215" s="4">
        <v>7</v>
      </c>
      <c r="C215" s="4">
        <v>13</v>
      </c>
      <c r="D215" s="4">
        <v>6</v>
      </c>
      <c r="E215" s="4">
        <v>0</v>
      </c>
      <c r="F215" s="4">
        <v>5.0412999999999997</v>
      </c>
      <c r="G215" s="4">
        <v>7.9855999999999998</v>
      </c>
      <c r="H215" s="4">
        <v>1.9088000000000001</v>
      </c>
      <c r="I215" s="4">
        <v>0</v>
      </c>
      <c r="J215" s="4">
        <v>4.9966999999999997</v>
      </c>
      <c r="K215" s="4">
        <v>7.9833999999999996</v>
      </c>
      <c r="L215" s="4">
        <v>1.931</v>
      </c>
      <c r="M215" s="4">
        <v>0</v>
      </c>
      <c r="N215" s="4">
        <v>0.72</v>
      </c>
      <c r="O215" s="4">
        <v>0.61</v>
      </c>
      <c r="P215" s="4">
        <v>0.32</v>
      </c>
      <c r="Q215" s="4">
        <v>0</v>
      </c>
    </row>
    <row r="216" spans="1:17" ht="23.25" thickBot="1" x14ac:dyDescent="0.4">
      <c r="A216" s="5" t="s">
        <v>11</v>
      </c>
      <c r="B216" s="8">
        <v>2</v>
      </c>
      <c r="C216" s="8">
        <v>16</v>
      </c>
      <c r="D216" s="8">
        <v>7</v>
      </c>
      <c r="E216" s="8">
        <v>0</v>
      </c>
      <c r="F216" s="8">
        <v>0.99660000000000004</v>
      </c>
      <c r="G216" s="8">
        <v>8.2579999999999991</v>
      </c>
      <c r="H216" s="8">
        <v>2.0124</v>
      </c>
      <c r="I216" s="8">
        <v>0</v>
      </c>
      <c r="J216" s="8">
        <v>0.99660000000000004</v>
      </c>
      <c r="K216" s="8">
        <v>8.1522000000000006</v>
      </c>
      <c r="L216" s="8">
        <v>2.0234999999999999</v>
      </c>
      <c r="M216" s="8">
        <v>0</v>
      </c>
      <c r="N216" s="8">
        <v>0.5</v>
      </c>
      <c r="O216" s="8">
        <v>0.52</v>
      </c>
      <c r="P216" s="8">
        <v>0.28999999999999998</v>
      </c>
      <c r="Q216" s="8">
        <v>0</v>
      </c>
    </row>
    <row r="217" spans="1:17" ht="23.25" thickBot="1" x14ac:dyDescent="0.4">
      <c r="A217" s="1" t="s">
        <v>12</v>
      </c>
      <c r="B217" s="4">
        <v>7</v>
      </c>
      <c r="C217" s="4">
        <v>15</v>
      </c>
      <c r="D217" s="4">
        <v>13</v>
      </c>
      <c r="E217" s="4">
        <v>0</v>
      </c>
      <c r="F217" s="4">
        <v>2.9807999999999999</v>
      </c>
      <c r="G217" s="4">
        <v>8.7053999999999991</v>
      </c>
      <c r="H217" s="4">
        <v>6.9377000000000004</v>
      </c>
      <c r="I217" s="4">
        <v>0</v>
      </c>
      <c r="J217" s="4">
        <v>2.9062999999999999</v>
      </c>
      <c r="K217" s="4">
        <v>8.6354000000000006</v>
      </c>
      <c r="L217" s="4">
        <v>6.8512000000000004</v>
      </c>
      <c r="M217" s="4">
        <v>0</v>
      </c>
      <c r="N217" s="4">
        <v>0.43</v>
      </c>
      <c r="O217" s="4">
        <v>0.57999999999999996</v>
      </c>
      <c r="P217" s="4">
        <v>0.53</v>
      </c>
      <c r="Q217" s="4">
        <v>0</v>
      </c>
    </row>
    <row r="218" spans="1:17" ht="23.25" thickBot="1" x14ac:dyDescent="0.4">
      <c r="A218" s="5" t="s">
        <v>13</v>
      </c>
      <c r="B218" s="8">
        <v>1</v>
      </c>
      <c r="C218" s="8">
        <v>19</v>
      </c>
      <c r="D218" s="8">
        <v>9</v>
      </c>
      <c r="E218" s="8">
        <v>0</v>
      </c>
      <c r="F218" s="8">
        <v>0.2903</v>
      </c>
      <c r="G218" s="8">
        <v>7.6543999999999999</v>
      </c>
      <c r="H218" s="8">
        <v>3.3466999999999998</v>
      </c>
      <c r="I218" s="8">
        <v>0</v>
      </c>
      <c r="J218" s="8">
        <v>0.2903</v>
      </c>
      <c r="K218" s="8">
        <v>7.7777000000000003</v>
      </c>
      <c r="L218" s="8">
        <v>3.3527</v>
      </c>
      <c r="M218" s="8">
        <v>0</v>
      </c>
      <c r="N218" s="8">
        <v>0.28999999999999998</v>
      </c>
      <c r="O218" s="8">
        <v>0.4</v>
      </c>
      <c r="P218" s="8">
        <v>0.37</v>
      </c>
      <c r="Q218" s="8">
        <v>0</v>
      </c>
    </row>
    <row r="219" spans="1:17" ht="23.25" thickBot="1" x14ac:dyDescent="0.4">
      <c r="A219" s="1" t="s">
        <v>14</v>
      </c>
      <c r="B219" s="4">
        <v>19</v>
      </c>
      <c r="C219" s="4">
        <v>36</v>
      </c>
      <c r="D219" s="4">
        <v>41</v>
      </c>
      <c r="E219" s="4">
        <v>0</v>
      </c>
      <c r="F219" s="4">
        <v>6.1173999999999999</v>
      </c>
      <c r="G219" s="4">
        <v>16.338999999999999</v>
      </c>
      <c r="H219" s="4">
        <v>18.091100000000001</v>
      </c>
      <c r="I219" s="4">
        <v>0</v>
      </c>
      <c r="J219" s="4">
        <v>6.1750999999999996</v>
      </c>
      <c r="K219" s="4">
        <v>16.3019</v>
      </c>
      <c r="L219" s="4">
        <v>18.091100000000001</v>
      </c>
      <c r="M219" s="4">
        <v>0</v>
      </c>
      <c r="N219" s="4">
        <v>0.32</v>
      </c>
      <c r="O219" s="4">
        <v>0.45</v>
      </c>
      <c r="P219" s="4">
        <v>0.44</v>
      </c>
      <c r="Q219" s="4">
        <v>0</v>
      </c>
    </row>
    <row r="220" spans="1:17" ht="23.25" thickBot="1" x14ac:dyDescent="0.4">
      <c r="A220" s="5" t="s">
        <v>15</v>
      </c>
      <c r="B220" s="8">
        <v>19</v>
      </c>
      <c r="C220" s="8">
        <v>31</v>
      </c>
      <c r="D220" s="8">
        <v>33</v>
      </c>
      <c r="E220" s="8">
        <v>0</v>
      </c>
      <c r="F220" s="8">
        <v>8.2233000000000001</v>
      </c>
      <c r="G220" s="8">
        <v>14.3848</v>
      </c>
      <c r="H220" s="8">
        <v>15.414300000000001</v>
      </c>
      <c r="I220" s="8">
        <v>0</v>
      </c>
      <c r="J220" s="8">
        <v>8.2490000000000006</v>
      </c>
      <c r="K220" s="8">
        <v>14.1966</v>
      </c>
      <c r="L220" s="8">
        <v>15.6494</v>
      </c>
      <c r="M220" s="8">
        <v>0</v>
      </c>
      <c r="N220" s="8">
        <v>0.43</v>
      </c>
      <c r="O220" s="8">
        <v>0.46</v>
      </c>
      <c r="P220" s="8">
        <v>0.47</v>
      </c>
      <c r="Q220" s="8">
        <v>0</v>
      </c>
    </row>
    <row r="221" spans="1:17" ht="23.25" thickBot="1" x14ac:dyDescent="0.4">
      <c r="A221" s="1" t="s">
        <v>16</v>
      </c>
      <c r="B221" s="4">
        <v>24</v>
      </c>
      <c r="C221" s="4">
        <v>18</v>
      </c>
      <c r="D221" s="4">
        <v>16</v>
      </c>
      <c r="E221" s="4">
        <v>0</v>
      </c>
      <c r="F221" s="4">
        <v>12.2477</v>
      </c>
      <c r="G221" s="4">
        <v>9.1713000000000005</v>
      </c>
      <c r="H221" s="4">
        <v>9.7350999999999992</v>
      </c>
      <c r="I221" s="4">
        <v>0</v>
      </c>
      <c r="J221" s="4">
        <v>12.2615</v>
      </c>
      <c r="K221" s="4">
        <v>9.0482999999999993</v>
      </c>
      <c r="L221" s="4">
        <v>9.7350999999999992</v>
      </c>
      <c r="M221" s="4">
        <v>0</v>
      </c>
      <c r="N221" s="4">
        <v>0.51</v>
      </c>
      <c r="O221" s="4">
        <v>0.51</v>
      </c>
      <c r="P221" s="4">
        <v>0.61</v>
      </c>
      <c r="Q221" s="4">
        <v>0</v>
      </c>
    </row>
    <row r="222" spans="1:17" ht="23.25" thickBot="1" x14ac:dyDescent="0.4">
      <c r="A222" s="5" t="s">
        <v>17</v>
      </c>
      <c r="B222" s="8">
        <v>13</v>
      </c>
      <c r="C222" s="8">
        <v>20</v>
      </c>
      <c r="D222" s="8">
        <v>23</v>
      </c>
      <c r="E222" s="8">
        <v>0</v>
      </c>
      <c r="F222" s="8">
        <v>9.0202000000000009</v>
      </c>
      <c r="G222" s="8">
        <v>8.1830999999999996</v>
      </c>
      <c r="H222" s="8">
        <v>10.8842</v>
      </c>
      <c r="I222" s="8">
        <v>0</v>
      </c>
      <c r="J222" s="8">
        <v>8.7205999999999992</v>
      </c>
      <c r="K222" s="8">
        <v>8.141</v>
      </c>
      <c r="L222" s="8">
        <v>10.805099999999999</v>
      </c>
      <c r="M222" s="8">
        <v>0</v>
      </c>
      <c r="N222" s="8">
        <v>0.69</v>
      </c>
      <c r="O222" s="8">
        <v>0.41</v>
      </c>
      <c r="P222" s="8">
        <v>0.47</v>
      </c>
      <c r="Q222" s="8">
        <v>0</v>
      </c>
    </row>
    <row r="223" spans="1:17" ht="23.25" thickBot="1" x14ac:dyDescent="0.4">
      <c r="A223" s="1" t="s">
        <v>18</v>
      </c>
      <c r="B223" s="4">
        <v>17</v>
      </c>
      <c r="C223" s="4">
        <v>28</v>
      </c>
      <c r="D223" s="4">
        <v>31</v>
      </c>
      <c r="E223" s="4">
        <v>0</v>
      </c>
      <c r="F223" s="4">
        <v>7.5232000000000001</v>
      </c>
      <c r="G223" s="4">
        <v>10.9734</v>
      </c>
      <c r="H223" s="4">
        <v>13.5045</v>
      </c>
      <c r="I223" s="4">
        <v>0</v>
      </c>
      <c r="J223" s="4">
        <v>7.5232000000000001</v>
      </c>
      <c r="K223" s="4">
        <v>10.9229</v>
      </c>
      <c r="L223" s="4">
        <v>13.5045</v>
      </c>
      <c r="M223" s="4">
        <v>0</v>
      </c>
      <c r="N223" s="4">
        <v>0.44</v>
      </c>
      <c r="O223" s="4">
        <v>0.39</v>
      </c>
      <c r="P223" s="4">
        <v>0.44</v>
      </c>
      <c r="Q223" s="4">
        <v>0</v>
      </c>
    </row>
    <row r="224" spans="1:17" x14ac:dyDescent="0.35">
      <c r="A224" s="11" t="s">
        <v>20</v>
      </c>
      <c r="B224" s="11">
        <v>134</v>
      </c>
      <c r="C224" s="11">
        <v>255</v>
      </c>
      <c r="D224" s="11">
        <v>255</v>
      </c>
      <c r="E224" s="11">
        <v>32</v>
      </c>
      <c r="F224" s="11">
        <v>67.471100000000007</v>
      </c>
      <c r="G224" s="11">
        <v>126.2885</v>
      </c>
      <c r="H224" s="11">
        <v>120.66800000000001</v>
      </c>
      <c r="I224" s="11">
        <v>12.0883</v>
      </c>
      <c r="J224" s="11">
        <v>66.945300000000003</v>
      </c>
      <c r="K224" s="11">
        <v>125.5197</v>
      </c>
      <c r="L224" s="11">
        <v>120.4408</v>
      </c>
      <c r="M224" s="11">
        <v>12.0669</v>
      </c>
      <c r="N224" s="11">
        <v>0.5</v>
      </c>
      <c r="O224" s="11">
        <v>0.5</v>
      </c>
      <c r="P224" s="11">
        <v>0.47</v>
      </c>
      <c r="Q224" s="11">
        <v>0.38</v>
      </c>
    </row>
  </sheetData>
  <mergeCells count="91">
    <mergeCell ref="A1:O1"/>
    <mergeCell ref="A2:O2"/>
    <mergeCell ref="A3:A4"/>
    <mergeCell ref="C3:D3"/>
    <mergeCell ref="F3:G3"/>
    <mergeCell ref="J3:M3"/>
    <mergeCell ref="N3:Q3"/>
    <mergeCell ref="A18:O18"/>
    <mergeCell ref="A19:O19"/>
    <mergeCell ref="A20:A21"/>
    <mergeCell ref="C20:D20"/>
    <mergeCell ref="F20:G20"/>
    <mergeCell ref="J20:M20"/>
    <mergeCell ref="N20:Q20"/>
    <mergeCell ref="A35:O35"/>
    <mergeCell ref="A36:O36"/>
    <mergeCell ref="A37:A38"/>
    <mergeCell ref="C37:D37"/>
    <mergeCell ref="F37:G37"/>
    <mergeCell ref="J37:M37"/>
    <mergeCell ref="N37:Q37"/>
    <mergeCell ref="A53:O53"/>
    <mergeCell ref="A54:O54"/>
    <mergeCell ref="A55:A56"/>
    <mergeCell ref="C55:D55"/>
    <mergeCell ref="F55:G55"/>
    <mergeCell ref="J55:M55"/>
    <mergeCell ref="N55:Q55"/>
    <mergeCell ref="A71:O71"/>
    <mergeCell ref="A72:O72"/>
    <mergeCell ref="A73:A74"/>
    <mergeCell ref="C73:D73"/>
    <mergeCell ref="F73:G73"/>
    <mergeCell ref="J73:M73"/>
    <mergeCell ref="N73:Q73"/>
    <mergeCell ref="A88:O88"/>
    <mergeCell ref="A89:O89"/>
    <mergeCell ref="A90:A91"/>
    <mergeCell ref="C90:D90"/>
    <mergeCell ref="F90:G90"/>
    <mergeCell ref="J90:M90"/>
    <mergeCell ref="N90:Q90"/>
    <mergeCell ref="A105:O105"/>
    <mergeCell ref="A106:O106"/>
    <mergeCell ref="A107:A108"/>
    <mergeCell ref="C107:D107"/>
    <mergeCell ref="F107:G107"/>
    <mergeCell ref="J107:M107"/>
    <mergeCell ref="N107:Q107"/>
    <mergeCell ref="A122:O122"/>
    <mergeCell ref="A123:O123"/>
    <mergeCell ref="A124:A125"/>
    <mergeCell ref="C124:D124"/>
    <mergeCell ref="F124:G124"/>
    <mergeCell ref="J124:M124"/>
    <mergeCell ref="N124:Q124"/>
    <mergeCell ref="A140:O140"/>
    <mergeCell ref="A141:O141"/>
    <mergeCell ref="A142:A143"/>
    <mergeCell ref="C142:D142"/>
    <mergeCell ref="F142:G142"/>
    <mergeCell ref="J142:M142"/>
    <mergeCell ref="N142:Q142"/>
    <mergeCell ref="A157:O157"/>
    <mergeCell ref="A158:O158"/>
    <mergeCell ref="A159:A160"/>
    <mergeCell ref="C159:D159"/>
    <mergeCell ref="F159:G159"/>
    <mergeCell ref="J159:M159"/>
    <mergeCell ref="N159:Q159"/>
    <mergeCell ref="A174:O174"/>
    <mergeCell ref="A175:O175"/>
    <mergeCell ref="A176:A177"/>
    <mergeCell ref="C176:D176"/>
    <mergeCell ref="F176:G176"/>
    <mergeCell ref="J176:M176"/>
    <mergeCell ref="N176:Q176"/>
    <mergeCell ref="A191:O191"/>
    <mergeCell ref="A192:O192"/>
    <mergeCell ref="A193:A194"/>
    <mergeCell ref="C193:D193"/>
    <mergeCell ref="F193:G193"/>
    <mergeCell ref="J193:M193"/>
    <mergeCell ref="N193:Q193"/>
    <mergeCell ref="A208:O208"/>
    <mergeCell ref="A209:O209"/>
    <mergeCell ref="A210:A211"/>
    <mergeCell ref="C210:D210"/>
    <mergeCell ref="F210:G210"/>
    <mergeCell ref="J210:M210"/>
    <mergeCell ref="N210:Q2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F13" sqref="F13"/>
    </sheetView>
  </sheetViews>
  <sheetFormatPr defaultRowHeight="22.5" x14ac:dyDescent="0.35"/>
  <sheetData>
    <row r="1" spans="1:17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</row>
    <row r="2" spans="1:17" x14ac:dyDescent="0.35">
      <c r="A2" s="178" t="s">
        <v>380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</row>
    <row r="3" spans="1:17" ht="23.25" thickBot="1" x14ac:dyDescent="0.4">
      <c r="A3" s="179" t="s">
        <v>2</v>
      </c>
      <c r="B3" s="82"/>
      <c r="C3" s="180" t="s">
        <v>3</v>
      </c>
      <c r="D3" s="180"/>
      <c r="E3" s="83"/>
      <c r="F3" s="180" t="s">
        <v>4</v>
      </c>
      <c r="G3" s="180"/>
      <c r="H3" s="83"/>
      <c r="I3" s="83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7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7" ht="24" thickTop="1" thickBot="1" x14ac:dyDescent="0.4">
      <c r="A5" s="5" t="s">
        <v>7</v>
      </c>
      <c r="B5" s="6">
        <f>+สระบุรี!B5+สระบุรี!B22+สระบุรี!B39+สระบุรี!B57+สระบุรี!B75+สระบุรี!B92+สระบุรี!B109+สระบุรี!B126+สระบุรี!B144+สระบุรี!B161+สระบุรี!B178+สระบุรี!B195+สระบุรี!B212</f>
        <v>5778</v>
      </c>
      <c r="C5" s="6">
        <f>+สระบุรี!C5+สระบุรี!C22+สระบุรี!C39+สระบุรี!C57+สระบุรี!C75+สระบุรี!C92+สระบุรี!C109+สระบุรี!C126+สระบุรี!C144+สระบุรี!C161+สระบุรี!C178+สระบุรี!C195+สระบุรี!C212</f>
        <v>5931</v>
      </c>
      <c r="D5" s="6">
        <f>+สระบุรี!D5+สระบุรี!D22+สระบุรี!D39+สระบุรี!D57+สระบุรี!D75+สระบุรี!D92+สระบุรี!D109+สระบุรี!D126+สระบุรี!D144+สระบุรี!D161+สระบุรี!D178+สระบุรี!D195+สระบุรี!D212</f>
        <v>6669</v>
      </c>
      <c r="E5" s="6">
        <f>+สระบุรี!E5+สระบุรี!E22+สระบุรี!E39+สระบุรี!E57+สระบุรี!E75+สระบุรี!E92+สระบุรี!E109+สระบุรี!E126+สระบุรี!E144+สระบุรี!E161+สระบุรี!E178+สระบุรี!E195+สระบุรี!E212</f>
        <v>5820</v>
      </c>
      <c r="F5" s="6">
        <f>+สระบุรี!F5+สระบุรี!F22+สระบุรี!F39+สระบุรี!F57+สระบุรี!F75+สระบุรี!F92+สระบุรี!F109+สระบุรี!F126+สระบุรี!F144+สระบุรี!F161+สระบุรี!F178+สระบุรี!F195+สระบุรี!F212</f>
        <v>7210.2474000000002</v>
      </c>
      <c r="G5" s="6">
        <f>+สระบุรี!G5+สระบุรี!G22+สระบุรี!G39+สระบุรี!G57+สระบุรี!G75+สระบุรี!G92+สระบุรี!G109+สระบุรี!G126+สระบุรี!G144+สระบุรี!G161+สระบุรี!G178+สระบุรี!G195+สระบุรี!G212</f>
        <v>7169.5045</v>
      </c>
      <c r="H5" s="6">
        <f>+สระบุรี!H5+สระบุรี!H22+สระบุรี!H39+สระบุรี!H57+สระบุรี!H75+สระบุรี!H92+สระบุรี!H109+สระบุรี!H126+สระบุรี!H144+สระบุรี!H161+สระบุรี!H178+สระบุรี!H195+สระบุรี!H212</f>
        <v>8107.4678000000004</v>
      </c>
      <c r="I5" s="6">
        <f>+สระบุรี!I5+สระบุรี!I22+สระบุรี!I39+สระบุรี!I57+สระบุรี!I75+สระบุรี!I92+สระบุรี!I109+สระบุรี!I126+สระบุรี!I144+สระบุรี!I161+สระบุรี!I178+สระบุรี!I195+สระบุรี!I212</f>
        <v>7582.9085000000005</v>
      </c>
      <c r="J5" s="6">
        <f>+สระบุรี!J5+สระบุรี!J22+สระบุรี!J39+สระบุรี!J57+สระบุรี!J75+สระบุรี!J92+สระบุรี!J109+สระบุรี!J126+สระบุรี!J144+สระบุรี!J161+สระบุรี!J178+สระบุรี!J195+สระบุรี!J212</f>
        <v>7196.4844999999996</v>
      </c>
      <c r="K5" s="6">
        <f>+สระบุรี!K5+สระบุรี!K22+สระบุรี!K39+สระบุรี!K57+สระบุรี!K75+สระบุรี!K92+สระบุรี!K109+สระบุรี!K126+สระบุรี!K144+สระบุรี!K161+สระบุรี!K178+สระบุรี!K195+สระบุรี!K212</f>
        <v>7150.2023999999992</v>
      </c>
      <c r="L5" s="6">
        <f>+สระบุรี!L5+สระบุรี!L22+สระบุรี!L39+สระบุรี!L57+สระบุรี!L75+สระบุรี!L92+สระบุรี!L109+สระบุรี!L126+สระบุรี!L144+สระบุรี!L161+สระบุรี!L178+สระบุรี!L195+สระบุรี!L212</f>
        <v>8089.9346999999998</v>
      </c>
      <c r="M5" s="6">
        <f>+สระบุรี!M5+สระบุรี!M22+สระบุรี!M39+สระบุรี!M57+สระบุรี!M75+สระบุรี!M92+สระบุรี!M109+สระบุรี!M126+สระบุรี!M144+สระบุรี!M161+สระบุรี!M178+สระบุรี!M195+สระบุรี!M212</f>
        <v>7569.3899999999976</v>
      </c>
      <c r="N5" s="6">
        <f>+สระบุรี!N5+สระบุรี!N22+สระบุรี!N39+สระบุรี!N57+สระบุรี!N75+สระบุรี!N92+สระบุรี!N109+สระบุรี!N126+สระบุรี!N144+สระบุรี!N161+สระบุรี!N178+สระบุรี!N195+สระบุรี!N212</f>
        <v>9.43</v>
      </c>
      <c r="O5" s="6">
        <f>+สระบุรี!O5+สระบุรี!O22+สระบุรี!O39+สระบุรี!O57+สระบุรี!O75+สระบุรี!O92+สระบุรี!O109+สระบุรี!O126+สระบุรี!O144+สระบุรี!O161+สระบุรี!O178+สระบุรี!O195+สระบุรี!O212</f>
        <v>9.3899999999999988</v>
      </c>
      <c r="P5" s="6">
        <f>+สระบุรี!P5+สระบุรี!P22+สระบุรี!P39+สระบุรี!P57+สระบุรี!P75+สระบุรี!P92+สระบุรี!P109+สระบุรี!P126+สระบุรี!P144+สระบุรี!P161+สระบุรี!P178+สระบุรี!P195+สระบุรี!P212</f>
        <v>8.82</v>
      </c>
      <c r="Q5" s="6">
        <f>+สระบุรี!Q5+สระบุรี!Q22+สระบุรี!Q39+สระบุรี!Q57+สระบุรี!Q75+สระบุรี!Q92+สระบุรี!Q109+สระบุรี!Q126+สระบุรี!Q144+สระบุรี!Q161+สระบุรี!Q178+สระบุรี!Q195+สระบุรี!Q212</f>
        <v>9.59</v>
      </c>
    </row>
    <row r="6" spans="1:17" ht="23.25" thickBot="1" x14ac:dyDescent="0.4">
      <c r="A6" s="1" t="s">
        <v>8</v>
      </c>
      <c r="B6" s="6">
        <f>+สระบุรี!B6+สระบุรี!B23+สระบุรี!B40+สระบุรี!B58+สระบุรี!B76+สระบุรี!B93+สระบุรี!B110+สระบุรี!B127+สระบุรี!B145+สระบุรี!B162+สระบุรี!B179+สระบุรี!B196+สระบุรี!B213</f>
        <v>5319</v>
      </c>
      <c r="C6" s="6">
        <f>+สระบุรี!C6+สระบุรี!C23+สระบุรี!C40+สระบุรี!C58+สระบุรี!C76+สระบุรี!C93+สระบุรี!C110+สระบุรี!C127+สระบุรี!C145+สระบุรี!C162+สระบุรี!C179+สระบุรี!C196+สระบุรี!C213</f>
        <v>5475</v>
      </c>
      <c r="D6" s="6">
        <f>+สระบุรี!D6+สระบุรี!D23+สระบุรี!D40+สระบุรี!D58+สระบุรี!D76+สระบุรี!D93+สระบุรี!D110+สระบุรี!D127+สระบุรี!D145+สระบุรี!D162+สระบุรี!D179+สระบุรี!D196+สระบุรี!D213</f>
        <v>6125</v>
      </c>
      <c r="E6" s="6">
        <f>+สระบุรี!E6+สระบุรี!E23+สระบุรี!E40+สระบุรี!E58+สระบุรี!E76+สระบุรี!E93+สระบุรี!E110+สระบุรี!E127+สระบุรี!E145+สระบุรี!E162+สระบุรี!E179+สระบุรี!E196+สระบุรี!E213</f>
        <v>5277</v>
      </c>
      <c r="F6" s="6">
        <f>+สระบุรี!F6+สระบุรี!F23+สระบุรี!F40+สระบุรี!F58+สระบุรี!F76+สระบุรี!F93+สระบุรี!F110+สระบุรี!F127+สระบุรี!F145+สระบุรี!F162+สระบุรี!F179+สระบุรี!F196+สระบุรี!F213</f>
        <v>7096.6129999999994</v>
      </c>
      <c r="G6" s="6">
        <f>+สระบุรี!G6+สระบุรี!G23+สระบุรี!G40+สระบุรี!G58+สระบุรี!G76+สระบุรี!G93+สระบุรี!G110+สระบุรี!G127+สระบุรี!G145+สระบุรี!G162+สระบุรี!G179+สระบุรี!G196+สระบุรี!G213</f>
        <v>6787.7631000000001</v>
      </c>
      <c r="H6" s="6">
        <f>+สระบุรี!H6+สระบุรี!H23+สระบุรี!H40+สระบุรี!H58+สระบุรี!H76+สระบุรี!H93+สระบุรี!H110+สระบุรี!H127+สระบุรี!H145+สระบุรี!H162+สระบุรี!H179+สระบุรี!H196+สระบุรี!H213</f>
        <v>7917.8069999999998</v>
      </c>
      <c r="I6" s="6">
        <f>+สระบุรี!I6+สระบุรี!I23+สระบุรี!I40+สระบุรี!I58+สระบุรี!I76+สระบุรี!I93+สระบุรี!I110+สระบุรี!I127+สระบุรี!I145+สระบุรี!I162+สระบุรี!I179+สระบุรี!I196+สระบุรี!I213</f>
        <v>7083.2530000000006</v>
      </c>
      <c r="J6" s="6">
        <f>+สระบุรี!J6+สระบุรี!J23+สระบุรี!J40+สระบุรี!J58+สระบุรี!J76+สระบุรี!J93+สระบุรี!J110+สระบุรี!J127+สระบุรี!J145+สระบุรี!J162+สระบุรี!J179+สระบุรี!J196+สระบุรี!J213</f>
        <v>7084.6650999999993</v>
      </c>
      <c r="K6" s="6">
        <f>+สระบุรี!K6+สระบุรี!K23+สระบุรี!K40+สระบุรี!K58+สระบุรี!K76+สระบุรี!K93+สระบุรี!K110+สระบุรี!K127+สระบุรี!K145+สระบุรี!K162+สระบุรี!K179+สระบุรี!K196+สระบุรี!K213</f>
        <v>6770.6714000000011</v>
      </c>
      <c r="L6" s="6">
        <f>+สระบุรี!L6+สระบุรี!L23+สระบุรี!L40+สระบุรี!L58+สระบุรี!L76+สระบุรี!L93+สระบุรี!L110+สระบุรี!L127+สระบุรี!L145+สระบุรี!L162+สระบุรี!L179+สระบุรี!L196+สระบุรี!L213</f>
        <v>7897.4675000000007</v>
      </c>
      <c r="M6" s="6">
        <f>+สระบุรี!M6+สระบุรี!M23+สระบุรี!M40+สระบุรี!M58+สระบุรี!M76+สระบุรี!M93+สระบุรี!M110+สระบุรี!M127+สระบุรี!M145+สระบุรี!M162+สระบุรี!M179+สระบุรี!M196+สระบุรี!M213</f>
        <v>7075.8489999999993</v>
      </c>
      <c r="N6" s="6">
        <f>+สระบุรี!N6+สระบุรี!N23+สระบุรี!N40+สระบุรี!N58+สระบุรี!N76+สระบุรี!N93+สระบุรี!N110+สระบุรี!N127+สระบุรี!N145+สระบุรี!N162+สระบุรี!N179+สระบุรี!N196+สระบุรี!N213</f>
        <v>10.010000000000002</v>
      </c>
      <c r="O6" s="6">
        <f>+สระบุรี!O6+สระบุรี!O23+สระบุรี!O40+สระบุรี!O58+สระบุรี!O76+สระบุรี!O93+สระบุรี!O110+สระบุรี!O127+สระบุรี!O145+สระบุรี!O162+สระบุรี!O179+สระบุรี!O196+สระบุรี!O213</f>
        <v>9.09</v>
      </c>
      <c r="P6" s="6">
        <f>+สระบุรี!P6+สระบุรี!P23+สระบุรี!P40+สระบุรี!P58+สระบุรี!P76+สระบุรี!P93+สระบุรี!P110+สระบุรี!P127+สระบุรี!P145+สระบุรี!P162+สระบุรี!P179+สระบุรี!P196+สระบุรี!P213</f>
        <v>9.3500000000000014</v>
      </c>
      <c r="Q6" s="6">
        <f>+สระบุรี!Q6+สระบุรี!Q23+สระบุรี!Q40+สระบุรี!Q58+สระบุรี!Q76+สระบุรี!Q93+สระบุรี!Q110+สระบุรี!Q127+สระบุรี!Q145+สระบุรี!Q162+สระบุรี!Q179+สระบุรี!Q196+สระบุรี!Q213</f>
        <v>9.64</v>
      </c>
    </row>
    <row r="7" spans="1:17" ht="23.25" thickBot="1" x14ac:dyDescent="0.4">
      <c r="A7" s="5" t="s">
        <v>9</v>
      </c>
      <c r="B7" s="6">
        <f>+สระบุรี!B7+สระบุรี!B24+สระบุรี!B41+สระบุรี!B59+สระบุรี!B77+สระบุรี!B94+สระบุรี!B111+สระบุรี!B128+สระบุรี!B146+สระบุรี!B163+สระบุรี!B180+สระบุรี!B197+สระบุรี!B214</f>
        <v>5088</v>
      </c>
      <c r="C7" s="6">
        <f>+สระบุรี!C7+สระบุรี!C24+สระบุรี!C41+สระบุรี!C59+สระบุรี!C77+สระบุรี!C94+สระบุรี!C111+สระบุรี!C128+สระบุรี!C146+สระบุรี!C163+สระบุรี!C180+สระบุรี!C197+สระบุรี!C214</f>
        <v>5474</v>
      </c>
      <c r="D7" s="6">
        <f>+สระบุรี!D7+สระบุรี!D24+สระบุรี!D41+สระบุรี!D59+สระบุรี!D77+สระบุรี!D94+สระบุรี!D111+สระบุรี!D128+สระบุรี!D146+สระบุรี!D163+สระบุรี!D180+สระบุรี!D197+สระบุรี!D214</f>
        <v>5543</v>
      </c>
      <c r="E7" s="6">
        <f>+สระบุรี!E7+สระบุรี!E24+สระบุรี!E41+สระบุรี!E59+สระบุรี!E77+สระบุรี!E94+สระบุรี!E111+สระบุรี!E128+สระบุรี!E146+สระบุรี!E163+สระบุรี!E180+สระบุรี!E197+สระบุรี!E214</f>
        <v>3697</v>
      </c>
      <c r="F7" s="6">
        <f>+สระบุรี!F7+สระบุรี!F24+สระบุรี!F41+สระบุรี!F59+สระบุรี!F77+สระบุรี!F94+สระบุรี!F111+สระบุรี!F128+สระบุรี!F146+สระบุรี!F163+สระบุรี!F180+สระบุรี!F197+สระบุรี!F214</f>
        <v>6951.0585000000001</v>
      </c>
      <c r="G7" s="6">
        <f>+สระบุรี!G7+สระบุรี!G24+สระบุรี!G41+สระบุรี!G59+สระบุรี!G77+สระบุรี!G94+สระบุรี!G111+สระบุรี!G128+สระบุรี!G146+สระบุรี!G163+สระบุรี!G180+สระบุรี!G197+สระบุรี!G214</f>
        <v>7367.2415999999994</v>
      </c>
      <c r="H7" s="6">
        <f>+สระบุรี!H7+สระบุรี!H24+สระบุรี!H41+สระบุรี!H59+สระบุรี!H77+สระบุรี!H94+สระบุรี!H111+สระบุรี!H128+สระบุรี!H146+สระบุรี!H163+สระบุรี!H180+สระบุรี!H197+สระบุรี!H214</f>
        <v>6825.5936000000011</v>
      </c>
      <c r="I7" s="6">
        <f>+สระบุรี!I7+สระบุรี!I24+สระบุรี!I41+สระบุรี!I59+สระบุรี!I77+สระบุรี!I94+สระบุรี!I111+สระบุรี!I128+สระบุรี!I146+สระบุรี!I163+สระบุรี!I180+สระบุรี!I197+สระบุรี!I214</f>
        <v>4480.9138999999996</v>
      </c>
      <c r="J7" s="6">
        <f>+สระบุรี!J7+สระบุรี!J24+สระบุรี!J41+สระบุรี!J59+สระบุรี!J77+สระบุรี!J94+สระบุรี!J111+สระบุรี!J128+สระบุรี!J146+สระบุรี!J163+สระบุรี!J180+สระบุรี!J197+สระบุรี!J214</f>
        <v>6935.3083000000006</v>
      </c>
      <c r="K7" s="6">
        <f>+สระบุรี!K7+สระบุรี!K24+สระบุรี!K41+สระบุรี!K59+สระบุรี!K77+สระบุรี!K94+สระบุรี!K111+สระบุรี!K128+สระบุรี!K146+สระบุรี!K163+สระบุรี!K180+สระบุรี!K197+สระบุรี!K214</f>
        <v>7347.1609000000008</v>
      </c>
      <c r="L7" s="6">
        <f>+สระบุรี!L7+สระบุรี!L24+สระบุรี!L41+สระบุรี!L59+สระบุรี!L77+สระบุรี!L94+สระบุรี!L111+สระบุรี!L128+สระบุรี!L146+สระบุรี!L163+สระบุรี!L180+สระบุรี!L197+สระบุรี!L214</f>
        <v>6814.5730000000003</v>
      </c>
      <c r="M7" s="6">
        <f>+สระบุรี!M7+สระบุรี!M24+สระบุรี!M41+สระบุรี!M59+สระบุรี!M77+สระบุรี!M94+สระบุรี!M111+สระบุรี!M128+สระบุรี!M146+สระบุรี!M163+สระบุรี!M180+สระบุรี!M197+สระบุรี!M214</f>
        <v>4471.5526999999993</v>
      </c>
      <c r="N7" s="6">
        <f>+สระบุรี!N7+สระบุรี!N24+สระบุรี!N41+สระบุรี!N59+สระบุรี!N77+สระบุรี!N94+สระบุรี!N111+สระบุรี!N128+สระบุรี!N146+สระบุรี!N163+สระบุรี!N180+สระบุรี!N197+สระบุรี!N214</f>
        <v>9.9499999999999993</v>
      </c>
      <c r="O7" s="6">
        <f>+สระบุรี!O7+สระบุรี!O24+สระบุรี!O41+สระบุรี!O59+สระบุรี!O77+สระบุรี!O94+สระบุรี!O111+สระบุรี!O128+สระบุรี!O146+สระบุรี!O163+สระบุรี!O180+สระบุรี!O197+สระบุรี!O214</f>
        <v>9.620000000000001</v>
      </c>
      <c r="P7" s="6">
        <f>+สระบุรี!P7+สระบุรี!P24+สระบุรี!P41+สระบุรี!P59+สระบุรี!P77+สระบุรี!P94+สระบุรี!P111+สระบุรี!P128+สระบุรี!P146+สระบุรี!P163+สระบุรี!P180+สระบุรี!P197+สระบุรี!P214</f>
        <v>9.11</v>
      </c>
      <c r="Q7" s="6">
        <f>+สระบุรี!Q7+สระบุรี!Q24+สระบุรี!Q41+สระบุรี!Q59+สระบุรี!Q77+สระบุรี!Q94+สระบุรี!Q111+สระบุรี!Q128+สระบุรี!Q146+สระบุรี!Q163+สระบุรี!Q180+สระบุรี!Q197+สระบุรี!Q214</f>
        <v>9.27</v>
      </c>
    </row>
    <row r="8" spans="1:17" ht="23.25" thickBot="1" x14ac:dyDescent="0.4">
      <c r="A8" s="1" t="s">
        <v>10</v>
      </c>
      <c r="B8" s="6">
        <f>+สระบุรี!B8+สระบุรี!B25+สระบุรี!B42+สระบุรี!B60+สระบุรี!B78+สระบุรี!B95+สระบุรี!B112+สระบุรี!B129+สระบุรี!B147+สระบุรี!B164+สระบุรี!B181+สระบุรี!B198+สระบุรี!B215</f>
        <v>5365</v>
      </c>
      <c r="C8" s="6">
        <f>+สระบุรี!C8+สระบุรี!C25+สระบุรี!C42+สระบุรี!C60+สระบุรี!C78+สระบุรี!C95+สระบุรี!C112+สระบุรี!C129+สระบุรี!C147+สระบุรี!C164+สระบุรี!C181+สระบุรี!C198+สระบุรี!C215</f>
        <v>5417</v>
      </c>
      <c r="D8" s="6">
        <f>+สระบุรี!D8+สระบุรี!D25+สระบุรี!D42+สระบุรี!D60+สระบุรี!D78+สระบุรี!D95+สระบุรี!D112+สระบุรี!D129+สระบุรี!D147+สระบุรี!D164+สระบุรี!D181+สระบุรี!D198+สระบุรี!D215</f>
        <v>5241</v>
      </c>
      <c r="E8" s="6">
        <f>+สระบุรี!E8+สระบุรี!E25+สระบุรี!E42+สระบุรี!E60+สระบุรี!E78+สระบุรี!E95+สระบุรี!E112+สระบุรี!E129+สระบุรี!E147+สระบุรี!E164+สระบุรี!E181+สระบุรี!E198+สระบุรี!E215</f>
        <v>254</v>
      </c>
      <c r="F8" s="6">
        <f>+สระบุรี!F8+สระบุรี!F25+สระบุรี!F42+สระบุรี!F60+สระบุรี!F78+สระบุรี!F95+สระบุรี!F112+สระบุรี!F129+สระบุรี!F147+สระบุรี!F164+สระบุรี!F181+สระบุรี!F198+สระบุรี!F215</f>
        <v>7286.9906999999994</v>
      </c>
      <c r="G8" s="6">
        <f>+สระบุรี!G8+สระบุรี!G25+สระบุรี!G42+สระบุรี!G60+สระบุรี!G78+สระบุรี!G95+สระบุรี!G112+สระบุรี!G129+สระบุรี!G147+สระบุรี!G164+สระบุรี!G181+สระบุรี!G198+สระบุรี!G215</f>
        <v>7168.3059999999996</v>
      </c>
      <c r="H8" s="6">
        <f>+สระบุรี!H8+สระบุรี!H25+สระบุรี!H42+สระบุรี!H60+สระบุรี!H78+สระบุรี!H95+สระบุรี!H112+สระบุรี!H129+สระบุรี!H147+สระบุรี!H164+สระบุรี!H181+สระบุรี!H198+สระบุรี!H215</f>
        <v>6711.5398999999989</v>
      </c>
      <c r="I8" s="6">
        <f>+สระบุรี!I8+สระบุรี!I25+สระบุรี!I42+สระบุรี!I60+สระบุรี!I78+สระบุรี!I95+สระบุรี!I112+สระบุรี!I129+สระบุรี!I147+สระบุรี!I164+สระบุรี!I181+สระบุรี!I198+สระบุรี!I215</f>
        <v>148.4838</v>
      </c>
      <c r="J8" s="6">
        <f>+สระบุรี!J8+สระบุรี!J25+สระบุรี!J42+สระบุรี!J60+สระบุรี!J78+สระบุรี!J95+สระบุรี!J112+สระบุรี!J129+สระบุรี!J147+สระบุรี!J164+สระบุรี!J181+สระบุรี!J198+สระบุรี!J215</f>
        <v>7263.6332000000002</v>
      </c>
      <c r="K8" s="6">
        <f>+สระบุรี!K8+สระบุรี!K25+สระบุรี!K42+สระบุรี!K60+สระบุรี!K78+สระบุรี!K95+สระบุรี!K112+สระบุรี!K129+สระบุรี!K147+สระบุรี!K164+สระบุรี!K181+สระบุรี!K198+สระบุรี!K215</f>
        <v>7148.8831</v>
      </c>
      <c r="L8" s="6">
        <f>+สระบุรี!L8+สระบุรี!L25+สระบุรี!L42+สระบุรี!L60+สระบุรี!L78+สระบุรี!L95+สระบุรี!L112+สระบุรี!L129+สระบุรี!L147+สระบุรี!L164+สระบุรี!L181+สระบุรี!L198+สระบุรี!L215</f>
        <v>6697.1314999999986</v>
      </c>
      <c r="M8" s="6">
        <f>+สระบุรี!M8+สระบุรี!M25+สระบุรี!M42+สระบุรี!M60+สระบุรี!M78+สระบุรี!M95+สระบุรี!M112+สระบุรี!M129+สระบุรี!M147+สระบุรี!M164+สระบุรี!M181+สระบุรี!M198+สระบุรี!M215</f>
        <v>147.6942</v>
      </c>
      <c r="N8" s="6">
        <f>+สระบุรี!N8+สระบุรี!N25+สระบุรี!N42+สระบุรี!N60+สระบุรี!N78+สระบุรี!N95+สระบุรี!N112+สระบุรี!N129+สระบุรี!N147+สระบุรี!N164+สระบุรี!N181+สระบุรี!N198+สระบุรี!N215</f>
        <v>10.350000000000001</v>
      </c>
      <c r="O8" s="6">
        <f>+สระบุรี!O8+สระบุรี!O25+สระบุรี!O42+สระบุรี!O60+สระบุรี!O78+สระบุรี!O95+สระบุรี!O112+สระบุรี!O129+สระบุรี!O147+สระบุรี!O164+สระบุรี!O181+สระบุรี!O198+สระบุรี!O215</f>
        <v>9.66</v>
      </c>
      <c r="P8" s="6">
        <f>+สระบุรี!P8+สระบุรี!P25+สระบุรี!P42+สระบุรี!P60+สระบุรี!P78+สระบุรี!P95+สระบุรี!P112+สระบุรี!P129+สระบุรี!P147+สระบุรี!P164+สระบุรี!P181+สระบุรี!P198+สระบุรี!P215</f>
        <v>9.07</v>
      </c>
      <c r="Q8" s="6">
        <f>+สระบุรี!Q8+สระบุรี!Q25+สระบุรี!Q42+สระบุรี!Q60+สระบุรี!Q78+สระบุรี!Q95+สระบุรี!Q112+สระบุรี!Q129+สระบุรี!Q147+สระบุรี!Q164+สระบุรี!Q181+สระบุรี!Q198+สระบุรี!Q215</f>
        <v>2.8200000000000003</v>
      </c>
    </row>
    <row r="9" spans="1:17" ht="23.25" thickBot="1" x14ac:dyDescent="0.4">
      <c r="A9" s="5" t="s">
        <v>11</v>
      </c>
      <c r="B9" s="6">
        <f>+สระบุรี!B9+สระบุรี!B26+สระบุรี!B43+สระบุรี!B61+สระบุรี!B79+สระบุรี!B96+สระบุรี!B113+สระบุรี!B130+สระบุรี!B148+สระบุรี!B165+สระบุรี!B182+สระบุรี!B199+สระบุรี!B216</f>
        <v>5157</v>
      </c>
      <c r="C9" s="6">
        <f>+สระบุรี!C9+สระบุรี!C26+สระบุรี!C43+สระบุรี!C61+สระบุรี!C79+สระบุรี!C96+สระบุรี!C113+สระบุรี!C130+สระบุรี!C148+สระบุรี!C165+สระบุรี!C182+สระบุรี!C199+สระบุรี!C216</f>
        <v>5146</v>
      </c>
      <c r="D9" s="6">
        <f>+สระบุรี!D9+สระบุรี!D26+สระบุรี!D43+สระบุรี!D61+สระบุรี!D79+สระบุรี!D96+สระบุรี!D113+สระบุรี!D130+สระบุรี!D148+สระบุรี!D165+สระบุรี!D182+สระบุรี!D199+สระบุรี!D216</f>
        <v>5299</v>
      </c>
      <c r="E9" s="6">
        <f>+สระบุรี!E9+สระบุรี!E26+สระบุรี!E43+สระบุรี!E61+สระบุรี!E79+สระบุรี!E96+สระบุรี!E113+สระบุรี!E130+สระบุรี!E148+สระบุรี!E165+สระบุรี!E182+สระบุรี!E199+สระบุรี!E216</f>
        <v>0</v>
      </c>
      <c r="F9" s="6">
        <f>+สระบุรี!F9+สระบุรี!F26+สระบุรี!F43+สระบุรี!F61+สระบุรี!F79+สระบุรี!F96+สระบุรี!F113+สระบุรี!F130+สระบุรี!F148+สระบุรี!F165+สระบุรี!F182+สระบุรี!F199+สระบุรี!F216</f>
        <v>6472.3532999999998</v>
      </c>
      <c r="G9" s="6">
        <f>+สระบุรี!G9+สระบุรี!G26+สระบุรี!G43+สระบุรี!G61+สระบุรี!G79+สระบุรี!G96+สระบุรี!G113+สระบุรี!G130+สระบุรี!G148+สระบุรี!G165+สระบุรี!G182+สระบุรี!G199+สระบุรี!G216</f>
        <v>7040.1504000000004</v>
      </c>
      <c r="H9" s="6">
        <f>+สระบุรี!H9+สระบุรี!H26+สระบุรี!H43+สระบุรี!H61+สระบุรี!H79+สระบุรี!H96+สระบุรี!H113+สระบุรี!H130+สระบุรี!H148+สระบุรี!H165+สระบุรี!H182+สระบุรี!H199+สระบุรี!H216</f>
        <v>6807.9972999999991</v>
      </c>
      <c r="I9" s="6">
        <f>+สระบุรี!I9+สระบุรี!I26+สระบุรี!I43+สระบุรี!I61+สระบุรี!I79+สระบุรี!I96+สระบุรี!I113+สระบุรี!I130+สระบุรี!I148+สระบุรี!I165+สระบุรี!I182+สระบุรี!I199+สระบุรี!I216</f>
        <v>0</v>
      </c>
      <c r="J9" s="6">
        <f>+สระบุรี!J9+สระบุรี!J26+สระบุรี!J43+สระบุรี!J61+สระบุรี!J79+สระบุรี!J96+สระบุรี!J113+สระบุรี!J130+สระบุรี!J148+สระบุรี!J165+สระบุรี!J182+สระบุรี!J199+สระบุรี!J216</f>
        <v>6453.5663999999997</v>
      </c>
      <c r="K9" s="6">
        <f>+สระบุรี!K9+สระบุรี!K26+สระบุรี!K43+สระบุรี!K61+สระบุรี!K79+สระบุรี!K96+สระบุรี!K113+สระบุรี!K130+สระบุรี!K148+สระบุรี!K165+สระบุรี!K182+สระบุรี!K199+สระบุรี!K216</f>
        <v>7016.3021000000008</v>
      </c>
      <c r="L9" s="6">
        <f>+สระบุรี!L9+สระบุรี!L26+สระบุรี!L43+สระบุรี!L61+สระบุรี!L79+สระบุรี!L96+สระบุรี!L113+สระบุรี!L130+สระบุรี!L148+สระบุรี!L165+สระบุรี!L182+สระบุรี!L199+สระบุรี!L216</f>
        <v>6802.4132</v>
      </c>
      <c r="M9" s="6">
        <f>+สระบุรี!M9+สระบุรี!M26+สระบุรี!M43+สระบุรี!M61+สระบุรี!M79+สระบุรี!M96+สระบุรี!M113+สระบุรี!M130+สระบุรี!M148+สระบุรี!M165+สระบุรี!M182+สระบุรี!M199+สระบุรี!M216</f>
        <v>0</v>
      </c>
      <c r="N9" s="6">
        <f>+สระบุรี!N9+สระบุรี!N26+สระบุรี!N43+สระบุรี!N61+สระบุรี!N79+สระบุรี!N96+สระบุรี!N113+สระบุรี!N130+สระบุรี!N148+สระบุรี!N165+สระบุรี!N182+สระบุรี!N199+สระบุรี!N216</f>
        <v>9.57</v>
      </c>
      <c r="O9" s="6">
        <f>+สระบุรี!O9+สระบุรี!O26+สระบุรี!O43+สระบุรี!O61+สระบุรี!O79+สระบุรี!O96+สระบุรี!O113+สระบุรี!O130+สระบุรี!O148+สระบุรี!O165+สระบุรี!O182+สระบุรี!O199+สระบุรี!O216</f>
        <v>10.139999999999999</v>
      </c>
      <c r="P9" s="6">
        <f>+สระบุรี!P9+สระบุรี!P26+สระบุรี!P43+สระบุรี!P61+สระบุรี!P79+สระบุรี!P96+สระบุรี!P113+สระบุรี!P130+สระบุรี!P148+สระบุรี!P165+สระบุรี!P182+สระบุรี!P199+สระบุรี!P216</f>
        <v>9.2799999999999976</v>
      </c>
      <c r="Q9" s="6">
        <f>+สระบุรี!Q9+สระบุรี!Q26+สระบุรี!Q43+สระบุรี!Q61+สระบุรี!Q79+สระบุรี!Q96+สระบุรี!Q113+สระบุรี!Q130+สระบุรี!Q148+สระบุรี!Q165+สระบุรี!Q182+สระบุรี!Q199+สระบุรี!Q216</f>
        <v>0</v>
      </c>
    </row>
    <row r="10" spans="1:17" ht="23.25" thickBot="1" x14ac:dyDescent="0.4">
      <c r="A10" s="1" t="s">
        <v>12</v>
      </c>
      <c r="B10" s="6">
        <f>+สระบุรี!B10+สระบุรี!B27+สระบุรี!B44+สระบุรี!B62+สระบุรี!B80+สระบุรี!B97+สระบุรี!B114+สระบุรี!B131+สระบุรี!B149+สระบุรี!B166+สระบุรี!B183+สระบุรี!B200+สระบุรี!B217</f>
        <v>5698</v>
      </c>
      <c r="C10" s="6">
        <f>+สระบุรี!C10+สระบุรี!C27+สระบุรี!C44+สระบุรี!C62+สระบุรี!C80+สระบุรี!C97+สระบุรี!C114+สระบุรี!C131+สระบุรี!C149+สระบุรี!C166+สระบุรี!C183+สระบุรี!C200+สระบุรี!C217</f>
        <v>5632</v>
      </c>
      <c r="D10" s="6">
        <f>+สระบุรี!D10+สระบุรี!D27+สระบุรี!D44+สระบุรี!D62+สระบุรี!D80+สระบุรี!D97+สระบุรี!D114+สระบุรี!D131+สระบุรี!D149+สระบุรี!D166+สระบุรี!D183+สระบุรี!D200+สระบุรี!D217</f>
        <v>5640</v>
      </c>
      <c r="E10" s="6">
        <f>+สระบุรี!E10+สระบุรี!E27+สระบุรี!E44+สระบุรี!E62+สระบุรี!E80+สระบุรี!E97+สระบุรี!E114+สระบุรี!E131+สระบุรี!E149+สระบุรี!E166+สระบุรี!E183+สระบุรี!E200+สระบุรี!E217</f>
        <v>0</v>
      </c>
      <c r="F10" s="6">
        <f>+สระบุรี!F10+สระบุรี!F27+สระบุรี!F44+สระบุรี!F62+สระบุรี!F80+สระบุรี!F97+สระบุรี!F114+สระบุรี!F131+สระบุรี!F149+สระบุรี!F166+สระบุรี!F183+สระบุรี!F200+สระบุรี!F217</f>
        <v>7240.9375999999993</v>
      </c>
      <c r="G10" s="6">
        <f>+สระบุรี!G10+สระบุรี!G27+สระบุรี!G44+สระบุรี!G62+สระบุรี!G80+สระบุรี!G97+สระบุรี!G114+สระบุรี!G131+สระบุรี!G149+สระบุรี!G166+สระบุรี!G183+สระบุรี!G200+สระบุรี!G217</f>
        <v>7181.9595999999992</v>
      </c>
      <c r="H10" s="6">
        <f>+สระบุรี!H10+สระบุรี!H27+สระบุรี!H44+สระบุรี!H62+สระบุรี!H80+สระบุรี!H97+สระบุรี!H114+สระบุรี!H131+สระบุรี!H149+สระบุรี!H166+สระบุรี!H183+สระบุรี!H200+สระบุรี!H217</f>
        <v>7759.6444000000001</v>
      </c>
      <c r="I10" s="6">
        <f>+สระบุรี!I10+สระบุรี!I27+สระบุรี!I44+สระบุรี!I62+สระบุรี!I80+สระบุรี!I97+สระบุรี!I114+สระบุรี!I131+สระบุรี!I149+สระบุรี!I166+สระบุรี!I183+สระบุรี!I200+สระบุรี!I217</f>
        <v>0</v>
      </c>
      <c r="J10" s="6">
        <f>+สระบุรี!J10+สระบุรี!J27+สระบุรี!J44+สระบุรี!J62+สระบุรี!J80+สระบุรี!J97+สระบุรี!J114+สระบุรี!J131+สระบุรี!J149+สระบุรี!J166+สระบุรี!J183+สระบุรี!J200+สระบุรี!J217</f>
        <v>7224.2635</v>
      </c>
      <c r="K10" s="6">
        <f>+สระบุรี!K10+สระบุรี!K27+สระบุรี!K44+สระบุรี!K62+สระบุรี!K80+สระบุรี!K97+สระบุรี!K114+สระบุรี!K131+สระบุรี!K149+สระบุรี!K166+สระบุรี!K183+สระบุรี!K200+สระบุรี!K217</f>
        <v>7157.7727999999988</v>
      </c>
      <c r="L10" s="6">
        <f>+สระบุรี!L10+สระบุรี!L27+สระบุรี!L44+สระบุรี!L62+สระบุรี!L80+สระบุรี!L97+สระบุรี!L114+สระบุรี!L131+สระบุรี!L149+สระบุรี!L166+สระบุรี!L183+สระบุรี!L200+สระบุรี!L217</f>
        <v>7743.3706999999995</v>
      </c>
      <c r="M10" s="6">
        <f>+สระบุรี!M10+สระบุรี!M27+สระบุรี!M44+สระบุรี!M62+สระบุรี!M80+สระบุรี!M97+สระบุรี!M114+สระบุรี!M131+สระบุรี!M149+สระบุรี!M166+สระบุรี!M183+สระบุรี!M200+สระบุรี!M217</f>
        <v>0</v>
      </c>
      <c r="N10" s="6">
        <f>+สระบุรี!N10+สระบุรี!N27+สระบุรี!N44+สระบุรี!N62+สระบุรี!N80+สระบุรี!N97+สระบุรี!N114+สระบุรี!N131+สระบุรี!N149+สระบุรี!N166+สระบุรี!N183+สระบุรี!N200+สระบุรี!N217</f>
        <v>9.4699999999999971</v>
      </c>
      <c r="O10" s="6">
        <f>+สระบุรี!O10+สระบุรี!O27+สระบุรี!O44+สระบุรี!O62+สระบุรี!O80+สระบุรี!O97+สระบุรี!O114+สระบุรี!O131+สระบุรี!O149+สระบุรี!O166+สระบุรี!O183+สระบุรี!O200+สระบุรี!O217</f>
        <v>9.7199999999999989</v>
      </c>
      <c r="P10" s="6">
        <f>+สระบุรี!P10+สระบุรี!P27+สระบุรี!P44+สระบุรี!P62+สระบุรี!P80+สระบุรี!P97+สระบุรี!P114+สระบุรี!P131+สระบุรี!P149+สระบุรี!P166+สระบุรี!P183+สระบุรี!P200+สระบุรี!P217</f>
        <v>9.6999999999999993</v>
      </c>
      <c r="Q10" s="6">
        <f>+สระบุรี!Q10+สระบุรี!Q27+สระบุรี!Q44+สระบุรี!Q62+สระบุรี!Q80+สระบุรี!Q97+สระบุรี!Q114+สระบุรี!Q131+สระบุรี!Q149+สระบุรี!Q166+สระบุรี!Q183+สระบุรี!Q200+สระบุรี!Q217</f>
        <v>0</v>
      </c>
    </row>
    <row r="11" spans="1:17" ht="23.25" thickBot="1" x14ac:dyDescent="0.4">
      <c r="A11" s="5" t="s">
        <v>13</v>
      </c>
      <c r="B11" s="6">
        <f>+สระบุรี!B11+สระบุรี!B28+สระบุรี!B45+สระบุรี!B63+สระบุรี!B81+สระบุรี!B98+สระบุรี!B115+สระบุรี!B132+สระบุรี!B150+สระบุรี!B167+สระบุรี!B184+สระบุรี!B201+สระบุรี!B218</f>
        <v>5054</v>
      </c>
      <c r="C11" s="6">
        <f>+สระบุรี!C11+สระบุรี!C28+สระบุรี!C45+สระบุรี!C63+สระบุรี!C81+สระบุรี!C98+สระบุรี!C115+สระบุรี!C132+สระบุรี!C150+สระบุรี!C167+สระบุรี!C184+สระบุรี!C201+สระบุรี!C218</f>
        <v>5230</v>
      </c>
      <c r="D11" s="6">
        <f>+สระบุรี!D11+สระบุรี!D28+สระบุรี!D45+สระบุรี!D63+สระบุรี!D81+สระบุรี!D98+สระบุรี!D115+สระบุรี!D132+สระบุรี!D150+สระบุรี!D167+สระบุรี!D184+สระบุรี!D201+สระบุรี!D218</f>
        <v>5029</v>
      </c>
      <c r="E11" s="6">
        <f>+สระบุรี!E11+สระบุรี!E28+สระบุรี!E45+สระบุรี!E63+สระบุรี!E81+สระบุรี!E98+สระบุรี!E115+สระบุรี!E132+สระบุรี!E150+สระบุรี!E167+สระบุรี!E184+สระบุรี!E201+สระบุรี!E218</f>
        <v>0</v>
      </c>
      <c r="F11" s="6">
        <f>+สระบุรี!F11+สระบุรี!F28+สระบุรี!F45+สระบุรี!F63+สระบุรี!F81+สระบุรี!F98+สระบุรี!F115+สระบุรี!F132+สระบุรี!F150+สระบุรี!F167+สระบุรี!F184+สระบุรี!F201+สระบุรี!F218</f>
        <v>6726.476099999999</v>
      </c>
      <c r="G11" s="6">
        <f>+สระบุรี!G11+สระบุรี!G28+สระบุรี!G45+สระบุรี!G63+สระบุรี!G81+สระบุรี!G98+สระบุรี!G115+สระบุรี!G132+สระบุรี!G150+สระบุรี!G167+สระบุรี!G184+สระบุรี!G201+สระบุรี!G218</f>
        <v>6394.5030999999999</v>
      </c>
      <c r="H11" s="6">
        <f>+สระบุรี!H11+สระบุรี!H28+สระบุรี!H45+สระบุรี!H63+สระบุรี!H81+สระบุรี!H98+สระบุรี!H115+สระบุรี!H132+สระบุรี!H150+สระบุรี!H167+สระบุรี!H184+สระบุรี!H201+สระบุรี!H218</f>
        <v>6727.1249000000016</v>
      </c>
      <c r="I11" s="6">
        <f>+สระบุรี!I11+สระบุรี!I28+สระบุรี!I45+สระบุรี!I63+สระบุรี!I81+สระบุรี!I98+สระบุรี!I115+สระบุรี!I132+สระบุรี!I150+สระบุรี!I167+สระบุรี!I184+สระบุรี!I201+สระบุรี!I218</f>
        <v>0</v>
      </c>
      <c r="J11" s="6">
        <f>+สระบุรี!J11+สระบุรี!J28+สระบุรี!J45+สระบุรี!J63+สระบุรี!J81+สระบุรี!J98+สระบุรี!J115+สระบุรี!J132+สระบุรี!J150+สระบุรี!J167+สระบุรี!J184+สระบุรี!J201+สระบุรี!J218</f>
        <v>6706.7973999999995</v>
      </c>
      <c r="K11" s="6">
        <f>+สระบุรี!K11+สระบุรี!K28+สระบุรี!K45+สระบุรี!K63+สระบุรี!K81+สระบุรี!K98+สระบุรี!K115+สระบุรี!K132+สระบุรี!K150+สระบุรี!K167+สระบุรี!K184+สระบุรี!K201+สระบุรี!K218</f>
        <v>6375.2330999999976</v>
      </c>
      <c r="L11" s="6">
        <f>+สระบุรี!L11+สระบุรี!L28+สระบุรี!L45+สระบุรี!L63+สระบุรี!L81+สระบุรี!L98+สระบุรี!L115+สระบุรี!L132+สระบุรี!L150+สระบุรี!L167+สระบุรี!L184+สระบุรี!L201+สระบุรี!L218</f>
        <v>6713.6630000000005</v>
      </c>
      <c r="M11" s="6">
        <f>+สระบุรี!M11+สระบุรี!M28+สระบุรี!M45+สระบุรี!M63+สระบุรี!M81+สระบุรี!M98+สระบุรี!M115+สระบุรี!M132+สระบุรี!M150+สระบุรี!M167+สระบุรี!M184+สระบุรี!M201+สระบุรี!M218</f>
        <v>0</v>
      </c>
      <c r="N11" s="6">
        <f>+สระบุรี!N11+สระบุรี!N28+สระบุรี!N45+สระบุรี!N63+สระบุรี!N81+สระบุรี!N98+สระบุรี!N115+สระบุรี!N132+สระบุรี!N150+สระบุรี!N167+สระบุรี!N184+สระบุรี!N201+สระบุรี!N218</f>
        <v>9.4499999999999993</v>
      </c>
      <c r="O11" s="6">
        <f>+สระบุรี!O11+สระบุรี!O28+สระบุรี!O45+สระบุรี!O63+สระบุรี!O81+สระบุรี!O98+สระบุรี!O115+สระบุรี!O132+สระบุรี!O150+สระบุรี!O167+สระบุรี!O184+สระบุรี!O201+สระบุรี!O218</f>
        <v>9.2000000000000011</v>
      </c>
      <c r="P11" s="6">
        <f>+สระบุรี!P11+สระบุรี!P28+สระบุรี!P45+สระบุรี!P63+สระบุรี!P81+สระบุรี!P98+สระบุรี!P115+สระบุรี!P132+สระบุรี!P150+สระบุรี!P167+สระบุรี!P184+สระบุรี!P201+สระบุรี!P218</f>
        <v>9.7999999999999989</v>
      </c>
      <c r="Q11" s="6">
        <f>+สระบุรี!Q11+สระบุรี!Q28+สระบุรี!Q45+สระบุรี!Q63+สระบุรี!Q81+สระบุรี!Q98+สระบุรี!Q115+สระบุรี!Q132+สระบุรี!Q150+สระบุรี!Q167+สระบุรี!Q184+สระบุรี!Q201+สระบุรี!Q218</f>
        <v>0</v>
      </c>
    </row>
    <row r="12" spans="1:17" ht="23.25" thickBot="1" x14ac:dyDescent="0.4">
      <c r="A12" s="1" t="s">
        <v>14</v>
      </c>
      <c r="B12" s="6">
        <f>+สระบุรี!B12+สระบุรี!B29+สระบุรี!B46+สระบุรี!B64+สระบุรี!B82+สระบุรี!B99+สระบุรี!B116+สระบุรี!B133+สระบุรี!B151+สระบุรี!B168+สระบุรี!B185+สระบุรี!B202+สระบุรี!B219</f>
        <v>5310</v>
      </c>
      <c r="C12" s="6">
        <f>+สระบุรี!C12+สระบุรี!C29+สระบุรี!C46+สระบุรี!C64+สระบุรี!C82+สระบุรี!C99+สระบุรี!C116+สระบุรี!C133+สระบุรี!C151+สระบุรี!C168+สระบุรี!C185+สระบุรี!C202+สระบุรี!C219</f>
        <v>5475</v>
      </c>
      <c r="D12" s="6">
        <f>+สระบุรี!D12+สระบุรี!D29+สระบุรี!D46+สระบุรี!D64+สระบุรี!D82+สระบุรี!D99+สระบุรี!D116+สระบุรี!D133+สระบุรี!D151+สระบุรี!D168+สระบุรี!D185+สระบุรี!D202+สระบุรี!D219</f>
        <v>4915</v>
      </c>
      <c r="E12" s="6">
        <f>+สระบุรี!E12+สระบุรี!E29+สระบุรี!E46+สระบุรี!E64+สระบุรี!E82+สระบุรี!E99+สระบุรี!E116+สระบุรี!E133+สระบุรี!E151+สระบุรี!E168+สระบุรี!E185+สระบุรี!E202+สระบุรี!E219</f>
        <v>0</v>
      </c>
      <c r="F12" s="6">
        <f>+สระบุรี!F12+สระบุรี!F29+สระบุรี!F46+สระบุรี!F64+สระบุรี!F82+สระบุรี!F99+สระบุรี!F116+สระบุรี!F133+สระบุรี!F151+สระบุรี!F168+สระบุรี!F185+สระบุรี!F202+สระบุรี!F219</f>
        <v>6478.8271999999997</v>
      </c>
      <c r="G12" s="6">
        <f>+สระบุรี!G12+สระบุรี!G29+สระบุรี!G46+สระบุรี!G64+สระบุรี!G82+สระบุรี!G99+สระบุรี!G116+สระบุรี!G133+สระบุรี!G151+สระบุรี!G168+สระบุรี!G185+สระบุรี!G202+สระบุรี!G219</f>
        <v>6543.3302000000003</v>
      </c>
      <c r="H12" s="6">
        <f>+สระบุรี!H12+สระบุรี!H29+สระบุรี!H46+สระบุรี!H64+สระบุรี!H82+สระบุรี!H99+สระบุรี!H116+สระบุรี!H133+สระบุรี!H151+สระบุรี!H168+สระบุรี!H185+สระบุรี!H202+สระบุรี!H219</f>
        <v>6670.1419000000014</v>
      </c>
      <c r="I12" s="6">
        <f>+สระบุรี!I12+สระบุรี!I29+สระบุรี!I46+สระบุรี!I64+สระบุรี!I82+สระบุรี!I99+สระบุรี!I116+สระบุรี!I133+สระบุรี!I151+สระบุรี!I168+สระบุรี!I185+สระบุรี!I202+สระบุรี!I219</f>
        <v>0</v>
      </c>
      <c r="J12" s="6">
        <f>+สระบุรี!J12+สระบุรี!J29+สระบุรี!J46+สระบุรี!J64+สระบุรี!J82+สระบุรี!J99+สระบุรี!J116+สระบุรี!J133+สระบุรี!J151+สระบุรี!J168+สระบุรี!J185+สระบุรี!J202+สระบุรี!J219</f>
        <v>6465.6479999999992</v>
      </c>
      <c r="K12" s="6">
        <f>+สระบุรี!K12+สระบุรี!K29+สระบุรี!K46+สระบุรี!K64+สระบุรี!K82+สระบุรี!K99+สระบุรี!K116+สระบุรี!K133+สระบุรี!K151+สระบุรี!K168+สระบุรี!K185+สระบุรี!K202+สระบุรี!K219</f>
        <v>6528.1054000000004</v>
      </c>
      <c r="L12" s="6">
        <f>+สระบุรี!L12+สระบุรี!L29+สระบุรี!L46+สระบุรี!L64+สระบุรี!L82+สระบุรี!L99+สระบุรี!L116+สระบุรี!L133+สระบุรี!L151+สระบุรี!L168+สระบุรี!L185+สระบุรี!L202+สระบุรี!L219</f>
        <v>6660.8082999999997</v>
      </c>
      <c r="M12" s="6">
        <f>+สระบุรี!M12+สระบุรี!M29+สระบุรี!M46+สระบุรี!M64+สระบุรี!M82+สระบุรี!M99+สระบุรี!M116+สระบุรี!M133+สระบุรี!M151+สระบุรี!M168+สระบุรี!M185+สระบุรี!M202+สระบุรี!M219</f>
        <v>0</v>
      </c>
      <c r="N12" s="6">
        <f>+สระบุรี!N12+สระบุรี!N29+สระบุรี!N46+สระบุรี!N64+สระบุรี!N82+สระบุรี!N99+สระบุรี!N116+สระบุรี!N133+สระบุรี!N151+สระบุรี!N168+สระบุรี!N185+สระบุรี!N202+สระบุรี!N219</f>
        <v>9.06</v>
      </c>
      <c r="O12" s="6">
        <f>+สระบุรี!O12+สระบุรี!O29+สระบุรี!O46+สระบุรี!O64+สระบุรี!O82+สระบุรี!O99+สระบุรี!O116+สระบุรี!O133+สระบุรี!O151+สระบุรี!O168+สระบุรี!O185+สระบุรี!O202+สระบุรี!O219</f>
        <v>9.2099999999999991</v>
      </c>
      <c r="P12" s="6">
        <f>+สระบุรี!P12+สระบุรี!P29+สระบุรี!P46+สระบุรี!P64+สระบุรี!P82+สระบุรี!P99+สระบุรี!P116+สระบุรี!P133+สระบุรี!P151+สระบุรี!P168+สระบุรี!P185+สระบุรี!P202+สระบุรี!P219</f>
        <v>10.039999999999999</v>
      </c>
      <c r="Q12" s="6">
        <f>+สระบุรี!Q12+สระบุรี!Q29+สระบุรี!Q46+สระบุรี!Q64+สระบุรี!Q82+สระบุรี!Q99+สระบุรี!Q116+สระบุรี!Q133+สระบุรี!Q151+สระบุรี!Q168+สระบุรี!Q185+สระบุรี!Q202+สระบุรี!Q219</f>
        <v>0</v>
      </c>
    </row>
    <row r="13" spans="1:17" ht="23.25" thickBot="1" x14ac:dyDescent="0.4">
      <c r="A13" s="5" t="s">
        <v>15</v>
      </c>
      <c r="B13" s="6">
        <f>+สระบุรี!B13+สระบุรี!B30+สระบุรี!B47+สระบุรี!B65+สระบุรี!B83+สระบุรี!B100+สระบุรี!B117+สระบุรี!B134+สระบุรี!B152+สระบุรี!B169+สระบุรี!B186+สระบุรี!B203+สระบุรี!B220</f>
        <v>5561</v>
      </c>
      <c r="C13" s="6">
        <f>+สระบุรี!C13+สระบุรี!C30+สระบุรี!C47+สระบุรี!C65+สระบุรี!C83+สระบุรี!C100+สระบุรี!C117+สระบุรี!C134+สระบุรี!C152+สระบุรี!C169+สระบุรี!C186+สระบุรี!C203+สระบุรี!C220</f>
        <v>5575</v>
      </c>
      <c r="D13" s="6">
        <f>+สระบุรี!D13+สระบุรี!D30+สระบุรี!D47+สระบุรี!D65+สระบุรี!D83+สระบุรี!D100+สระบุรี!D117+สระบุรี!D134+สระบุรี!D152+สระบุรี!D169+สระบุรี!D186+สระบุรี!D203+สระบุรี!D220</f>
        <v>5104</v>
      </c>
      <c r="E13" s="6">
        <f>+สระบุรี!E13+สระบุรี!E30+สระบุรี!E47+สระบุรี!E65+สระบุรี!E83+สระบุรี!E100+สระบุรี!E117+สระบุรี!E134+สระบุรี!E152+สระบุรี!E169+สระบุรี!E186+สระบุรี!E203+สระบุรี!E220</f>
        <v>0</v>
      </c>
      <c r="F13" s="6">
        <f>+สระบุรี!F13+สระบุรี!F30+สระบุรี!F47+สระบุรี!F65+สระบุรี!F83+สระบุรี!F100+สระบุรี!F117+สระบุรี!F134+สระบุรี!F152+สระบุรี!F169+สระบุรี!F186+สระบุรี!F203+สระบุรี!F220</f>
        <v>6902.6181999999999</v>
      </c>
      <c r="G13" s="6">
        <f>+สระบุรี!G13+สระบุรี!G30+สระบุรี!G47+สระบุรี!G65+สระบุรี!G83+สระบุรี!G100+สระบุรี!G117+สระบุรี!G134+สระบุรี!G152+สระบุรี!G169+สระบุรี!G186+สระบุรี!G203+สระบุรี!G220</f>
        <v>6953.5351000000001</v>
      </c>
      <c r="H13" s="6">
        <f>+สระบุรี!H13+สระบุรี!H30+สระบุรี!H47+สระบุรี!H65+สระบุรี!H83+สระบุรี!H100+สระบุรี!H117+สระบุรี!H134+สระบุรี!H152+สระบุรี!H169+สระบุรี!H186+สระบุรี!H203+สระบุรี!H220</f>
        <v>6824.5537000000004</v>
      </c>
      <c r="I13" s="6">
        <f>+สระบุรี!I13+สระบุรี!I30+สระบุรี!I47+สระบุรี!I65+สระบุรี!I83+สระบุรี!I100+สระบุรี!I117+สระบุรี!I134+สระบุรี!I152+สระบุรี!I169+สระบุรี!I186+สระบุรี!I203+สระบุรี!I220</f>
        <v>0</v>
      </c>
      <c r="J13" s="6">
        <f>+สระบุรี!J13+สระบุรี!J30+สระบุรี!J47+สระบุรี!J65+สระบุรี!J83+สระบุรี!J100+สระบุรี!J117+สระบุรี!J134+สระบุรี!J152+สระบุรี!J169+สระบุรี!J186+สระบุรี!J203+สระบุรี!J220</f>
        <v>6882.4373000000014</v>
      </c>
      <c r="K13" s="6">
        <f>+สระบุรี!K13+สระบุรี!K30+สระบุรี!K47+สระบุรี!K65+สระบุรี!K83+สระบุรี!K100+สระบุรี!K117+สระบุรี!K134+สระบุรี!K152+สระบุรี!K169+สระบุรี!K186+สระบุรี!K203+สระบุรี!K220</f>
        <v>6939.1185000000005</v>
      </c>
      <c r="L13" s="6">
        <f>+สระบุรี!L13+สระบุรี!L30+สระบุรี!L47+สระบุรี!L65+สระบุรี!L83+สระบุรี!L100+สระบุรี!L117+สระบุรี!L134+สระบุรี!L152+สระบุรี!L169+สระบุรี!L186+สระบุรี!L203+สระบุรี!L220</f>
        <v>6810.7381999999998</v>
      </c>
      <c r="M13" s="6">
        <f>+สระบุรี!M13+สระบุรี!M30+สระบุรี!M47+สระบุรี!M65+สระบุรี!M83+สระบุรี!M100+สระบุรี!M117+สระบุรี!M134+สระบุรี!M152+สระบุรี!M169+สระบุรี!M186+สระบุรี!M203+สระบุรี!M220</f>
        <v>0</v>
      </c>
      <c r="N13" s="6">
        <f>+สระบุรี!N13+สระบุรี!N30+สระบุรี!N47+สระบุรี!N65+สระบุรี!N83+สระบุรี!N100+สระบุรี!N117+สระบุรี!N134+สระบุรี!N152+สระบุรี!N169+สระบุรี!N186+สระบุรี!N203+สระบุรี!N220</f>
        <v>9.0399999999999991</v>
      </c>
      <c r="O13" s="6">
        <f>+สระบุรี!O13+สระบุรี!O30+สระบุรี!O47+สระบุรี!O65+สระบุรี!O83+สระบุรี!O100+สระบุรี!O117+สระบุรี!O134+สระบุรี!O152+สระบุรี!O169+สระบุรี!O186+สระบุรี!O203+สระบุรี!O220</f>
        <v>8.9</v>
      </c>
      <c r="P13" s="6">
        <f>+สระบุรี!P13+สระบุรี!P30+สระบุรี!P47+สระบุรี!P65+สระบุรี!P83+สระบุรี!P100+สระบุรี!P117+สระบุรี!P134+สระบุรี!P152+สระบุรี!P169+สระบุรี!P186+สระบุรี!P203+สระบุรี!P220</f>
        <v>9.3800000000000008</v>
      </c>
      <c r="Q13" s="6">
        <f>+สระบุรี!Q13+สระบุรี!Q30+สระบุรี!Q47+สระบุรี!Q65+สระบุรี!Q83+สระบุรี!Q100+สระบุรี!Q117+สระบุรี!Q134+สระบุรี!Q152+สระบุรี!Q169+สระบุรี!Q186+สระบุรี!Q203+สระบุรี!Q220</f>
        <v>0</v>
      </c>
    </row>
    <row r="14" spans="1:17" ht="23.25" thickBot="1" x14ac:dyDescent="0.4">
      <c r="A14" s="1" t="s">
        <v>16</v>
      </c>
      <c r="B14" s="6">
        <f>+สระบุรี!B14+สระบุรี!B31+สระบุรี!B48+สระบุรี!B66+สระบุรี!B84+สระบุรี!B101+สระบุรี!B118+สระบุรี!B135+สระบุรี!B153+สระบุรี!B170+สระบุรี!B187+สระบุรี!B204+สระบุรี!B221</f>
        <v>5833</v>
      </c>
      <c r="C14" s="6">
        <f>+สระบุรี!C14+สระบุรี!C31+สระบุรี!C48+สระบุรี!C66+สระบุรี!C84+สระบุรี!C101+สระบุรี!C118+สระบุรี!C135+สระบุรี!C153+สระบุรี!C170+สระบุรี!C187+สระบุรี!C204+สระบุรี!C221</f>
        <v>5658</v>
      </c>
      <c r="D14" s="6">
        <f>+สระบุรี!D14+สระบุรี!D31+สระบุรี!D48+สระบุรี!D66+สระบุรี!D84+สระบุรี!D101+สระบุรี!D118+สระบุรี!D135+สระบุรี!D153+สระบุรี!D170+สระบุรี!D187+สระบุรี!D204+สระบุรี!D221</f>
        <v>5394</v>
      </c>
      <c r="E14" s="6">
        <f>+สระบุรี!E14+สระบุรี!E31+สระบุรี!E48+สระบุรี!E66+สระบุรี!E84+สระบุรี!E101+สระบุรี!E118+สระบุรี!E135+สระบุรี!E153+สระบุรี!E170+สระบุรี!E187+สระบุรี!E204+สระบุรี!E221</f>
        <v>0</v>
      </c>
      <c r="F14" s="6">
        <f>+สระบุรี!F14+สระบุรี!F31+สระบุรี!F48+สระบุรี!F66+สระบุรี!F84+สระบุรี!F101+สระบุรี!F118+สระบุรี!F135+สระบุรี!F153+สระบุรี!F170+สระบุรี!F187+สระบุรี!F204+สระบุรี!F221</f>
        <v>7161.5263999999997</v>
      </c>
      <c r="G14" s="6">
        <f>+สระบุรี!G14+สระบุรี!G31+สระบุรี!G48+สระบุรี!G66+สระบุรี!G84+สระบุรี!G101+สระบุรี!G118+สระบุรี!G135+สระบุรี!G153+สระบุรี!G170+สระบุรี!G187+สระบุรี!G204+สระบุรี!G221</f>
        <v>7054.0171999999993</v>
      </c>
      <c r="H14" s="6">
        <f>+สระบุรี!H14+สระบุรี!H31+สระบุรี!H48+สระบุรี!H66+สระบุรี!H84+สระบุรี!H101+สระบุรี!H118+สระบุรี!H135+สระบุรี!H153+สระบุรี!H170+สระบุรี!H187+สระบุรี!H204+สระบุรี!H221</f>
        <v>6561.0774999999985</v>
      </c>
      <c r="I14" s="6">
        <f>+สระบุรี!I14+สระบุรี!I31+สระบุรี!I48+สระบุรี!I66+สระบุรี!I84+สระบุรี!I101+สระบุรี!I118+สระบุรี!I135+สระบุรี!I153+สระบุรี!I170+สระบุรี!I187+สระบุรี!I204+สระบุรี!I221</f>
        <v>0</v>
      </c>
      <c r="J14" s="6">
        <f>+สระบุรี!J14+สระบุรี!J31+สระบุรี!J48+สระบุรี!J66+สระบุรี!J84+สระบุรี!J101+สระบุรี!J118+สระบุรี!J135+สระบุรี!J153+สระบุรี!J170+สระบุรี!J187+สระบุรี!J204+สระบุรี!J221</f>
        <v>7143.2522999999983</v>
      </c>
      <c r="K14" s="6">
        <f>+สระบุรี!K14+สระบุรี!K31+สระบุรี!K48+สระบุรี!K66+สระบุรี!K84+สระบุรี!K101+สระบุรี!K118+สระบุรี!K135+สระบุรี!K153+สระบุรี!K170+สระบุรี!K187+สระบุรี!K204+สระบุรี!K221</f>
        <v>7039.3204999999989</v>
      </c>
      <c r="L14" s="6">
        <f>+สระบุรี!L14+สระบุรี!L31+สระบุรี!L48+สระบุรี!L66+สระบุรี!L84+สระบุรี!L101+สระบุรี!L118+สระบุรี!L135+สระบุรี!L153+สระบุรี!L170+สระบุรี!L187+สระบุรี!L204+สระบุรี!L221</f>
        <v>6550.920500000002</v>
      </c>
      <c r="M14" s="6">
        <f>+สระบุรี!M14+สระบุรี!M31+สระบุรี!M48+สระบุรี!M66+สระบุรี!M84+สระบุรี!M101+สระบุรี!M118+สระบุรี!M135+สระบุรี!M153+สระบุรี!M170+สระบุรี!M187+สระบุรี!M204+สระบุรี!M221</f>
        <v>0</v>
      </c>
      <c r="N14" s="6">
        <f>+สระบุรี!N14+สระบุรี!N31+สระบุรี!N48+สระบุรี!N66+สระบุรี!N84+สระบุรี!N101+สระบุรี!N118+สระบุรี!N135+สระบุรี!N153+สระบุรี!N170+สระบุรี!N187+สระบุรี!N204+สระบุรี!N221</f>
        <v>8.8400000000000016</v>
      </c>
      <c r="O14" s="6">
        <f>+สระบุรี!O14+สระบุรี!O31+สระบุรี!O48+สระบุรี!O66+สระบุรี!O84+สระบุรี!O101+สระบุรี!O118+สระบุรี!O135+สระบุรี!O153+สระบุรี!O170+สระบุรี!O187+สระบุรี!O204+สระบุรี!O221</f>
        <v>9.0800000000000018</v>
      </c>
      <c r="P14" s="6">
        <f>+สระบุรี!P14+สระบุรี!P31+สระบุรี!P48+สระบุรี!P66+สระบุรี!P84+สระบุรี!P101+สระบุรี!P118+สระบุรี!P135+สระบุรี!P153+สระบุรี!P170+สระบุรี!P187+สระบุรี!P204+สระบุรี!P221</f>
        <v>9.18</v>
      </c>
      <c r="Q14" s="6">
        <f>+สระบุรี!Q14+สระบุรี!Q31+สระบุรี!Q48+สระบุรี!Q66+สระบุรี!Q84+สระบุรี!Q101+สระบุรี!Q118+สระบุรี!Q135+สระบุรี!Q153+สระบุรี!Q170+สระบุรี!Q187+สระบุรี!Q204+สระบุรี!Q221</f>
        <v>0</v>
      </c>
    </row>
    <row r="15" spans="1:17" ht="23.25" thickBot="1" x14ac:dyDescent="0.4">
      <c r="A15" s="5" t="s">
        <v>17</v>
      </c>
      <c r="B15" s="6">
        <f>+สระบุรี!B15+สระบุรี!B32+สระบุรี!B49+สระบุรี!B67+สระบุรี!B85+สระบุรี!B102+สระบุรี!B119+สระบุรี!B136+สระบุรี!B154+สระบุรี!B171+สระบุรี!B188+สระบุรี!B205+สระบุรี!B222</f>
        <v>5686</v>
      </c>
      <c r="C15" s="6">
        <f>+สระบุรี!C15+สระบุรี!C32+สระบุรี!C49+สระบุรี!C67+สระบุรี!C85+สระบุรี!C102+สระบุรี!C119+สระบุรี!C136+สระบุรี!C154+สระบุรี!C171+สระบุรี!C188+สระบุรี!C205+สระบุรี!C222</f>
        <v>5786</v>
      </c>
      <c r="D15" s="6">
        <f>+สระบุรี!D15+สระบุรี!D32+สระบุรี!D49+สระบุรี!D67+สระบุรี!D85+สระบุรี!D102+สระบุรี!D119+สระบุรี!D136+สระบุรี!D154+สระบุรี!D171+สระบุรี!D188+สระบุรี!D205+สระบุรี!D222</f>
        <v>5880</v>
      </c>
      <c r="E15" s="6">
        <f>+สระบุรี!E15+สระบุรี!E32+สระบุรี!E49+สระบุรี!E67+สระบุรี!E85+สระบุรี!E102+สระบุรี!E119+สระบุรี!E136+สระบุรี!E154+สระบุรี!E171+สระบุรี!E188+สระบุรี!E205+สระบุรี!E222</f>
        <v>0</v>
      </c>
      <c r="F15" s="6">
        <f>+สระบุรี!F15+สระบุรี!F32+สระบุรี!F49+สระบุรี!F67+สระบุรี!F85+สระบุรี!F102+สระบุรี!F119+สระบุรี!F136+สระบุรี!F154+สระบุรี!F171+สระบุรี!F188+สระบุรี!F205+สระบุรี!F222</f>
        <v>7019.1050000000014</v>
      </c>
      <c r="G15" s="6">
        <f>+สระบุรี!G15+สระบุรี!G32+สระบุรี!G49+สระบุรี!G67+สระบุรี!G85+สระบุรี!G102+สระบุรี!G119+สระบุรี!G136+สระบุรี!G154+สระบุรี!G171+สระบุรี!G188+สระบุรี!G205+สระบุรี!G222</f>
        <v>7484.5578999999998</v>
      </c>
      <c r="H15" s="6">
        <f>+สระบุรี!H15+สระบุรี!H32+สระบุรี!H49+สระบุรี!H67+สระบุรี!H85+สระบุรี!H102+สระบุรี!H119+สระบุรี!H136+สระบุรี!H154+สระบุรี!H171+สระบุรี!H188+สระบุรี!H205+สระบุรี!H222</f>
        <v>7789.5684999999994</v>
      </c>
      <c r="I15" s="6">
        <f>+สระบุรี!I15+สระบุรี!I32+สระบุรี!I49+สระบุรี!I67+สระบุรี!I85+สระบุรี!I102+สระบุรี!I119+สระบุรี!I136+สระบุรี!I154+สระบุรี!I171+สระบุรี!I188+สระบุรี!I205+สระบุรี!I222</f>
        <v>0</v>
      </c>
      <c r="J15" s="6">
        <f>+สระบุรี!J15+สระบุรี!J32+สระบุรี!J49+สระบุรี!J67+สระบุรี!J85+สระบุรี!J102+สระบุรี!J119+สระบุรี!J136+สระบุรี!J154+สระบุรี!J171+สระบุรี!J188+สระบุรี!J205+สระบุรี!J222</f>
        <v>7001.0407999999989</v>
      </c>
      <c r="K15" s="6">
        <f>+สระบุรี!K15+สระบุรี!K32+สระบุรี!K49+สระบุรี!K67+สระบุรี!K85+สระบุรี!K102+สระบุรี!K119+สระบุรี!K136+สระบุรี!K154+สระบุรี!K171+สระบุรี!K188+สระบุรี!K205+สระบุรี!K222</f>
        <v>7471.2787999999982</v>
      </c>
      <c r="L15" s="6">
        <f>+สระบุรี!L15+สระบุรี!L32+สระบุรี!L49+สระบุรี!L67+สระบุรี!L85+สระบุรี!L102+สระบุรี!L119+สระบุรี!L136+สระบุรี!L154+สระบุรี!L171+สระบุรี!L188+สระบุรี!L205+สระบุรี!L222</f>
        <v>7774.8303999999998</v>
      </c>
      <c r="M15" s="6">
        <f>+สระบุรี!M15+สระบุรี!M32+สระบุรี!M49+สระบุรี!M67+สระบุรี!M85+สระบุรี!M102+สระบุรี!M119+สระบุรี!M136+สระบุรี!M154+สระบุรี!M171+สระบุรี!M188+สระบุรี!M205+สระบุรี!M222</f>
        <v>0</v>
      </c>
      <c r="N15" s="6">
        <f>+สระบุรี!N15+สระบุรี!N32+สระบุรี!N49+สระบุรี!N67+สระบุรี!N85+สระบุรี!N102+สระบุรี!N119+สระบุรี!N136+สระบุรี!N154+สระบุรี!N171+สระบุรี!N188+สระบุรี!N205+สระบุรี!N222</f>
        <v>9.1</v>
      </c>
      <c r="O15" s="6">
        <f>+สระบุรี!O15+สระบุรี!O32+สระบุรี!O49+สระบุรี!O67+สระบุรี!O85+สระบุรี!O102+สระบุรี!O119+สระบุรี!O136+สระบุรี!O154+สระบุรี!O171+สระบุรี!O188+สระบุรี!O205+สระบุรี!O222</f>
        <v>9.360000000000003</v>
      </c>
      <c r="P15" s="6">
        <f>+สระบุรี!P15+สระบุรี!P32+สระบุรี!P49+สระบุรี!P67+สระบุรี!P85+สระบุรี!P102+สระบุรี!P119+สระบุรี!P136+สระบุรี!P154+สระบุรี!P171+สระบุรี!P188+สระบุรี!P205+สระบุรี!P222</f>
        <v>9.4500000000000011</v>
      </c>
      <c r="Q15" s="6">
        <f>+สระบุรี!Q15+สระบุรี!Q32+สระบุรี!Q49+สระบุรี!Q67+สระบุรี!Q85+สระบุรี!Q102+สระบุรี!Q119+สระบุรี!Q136+สระบุรี!Q154+สระบุรี!Q171+สระบุรี!Q188+สระบุรี!Q205+สระบุรี!Q222</f>
        <v>0</v>
      </c>
    </row>
    <row r="16" spans="1:17" ht="23.25" thickBot="1" x14ac:dyDescent="0.4">
      <c r="A16" s="1" t="s">
        <v>18</v>
      </c>
      <c r="B16" s="6">
        <f>+สระบุรี!B16+สระบุรี!B33+สระบุรี!B50+สระบุรี!B68+สระบุรี!B86+สระบุรี!B103+สระบุรี!B120+สระบุรี!B137+สระบุรี!B155+สระบุรี!B172+สระบุรี!B189+สระบุรี!B206+สระบุรี!B223</f>
        <v>6067</v>
      </c>
      <c r="C16" s="6">
        <f>+สระบุรี!C16+สระบุรี!C33+สระบุรี!C50+สระบุรี!C68+สระบุรี!C86+สระบุรี!C103+สระบุรี!C120+สระบุรี!C137+สระบุรี!C155+สระบุรี!C172+สระบุรี!C189+สระบุรี!C206+สระบุรี!C223</f>
        <v>6214</v>
      </c>
      <c r="D16" s="6">
        <f>+สระบุรี!D16+สระบุรี!D33+สระบุรี!D50+สระบุรี!D68+สระบุรี!D86+สระบุรี!D103+สระบุรี!D120+สระบุรี!D137+สระบุรี!D155+สระบุรี!D172+สระบุรี!D189+สระบุรี!D206+สระบุรี!D223</f>
        <v>6058</v>
      </c>
      <c r="E16" s="6">
        <f>+สระบุรี!E16+สระบุรี!E33+สระบุรี!E50+สระบุรี!E68+สระบุรี!E86+สระบุรี!E103+สระบุรี!E120+สระบุรี!E137+สระบุรี!E155+สระบุรี!E172+สระบุรี!E189+สระบุรี!E206+สระบุรี!E223</f>
        <v>0</v>
      </c>
      <c r="F16" s="6">
        <f>+สระบุรี!F16+สระบุรี!F33+สระบุรี!F50+สระบุรี!F68+สระบุรี!F86+สระบุรี!F103+สระบุรี!F120+สระบุรี!F137+สระบุรี!F155+สระบุรี!F172+สระบุรี!F189+สระบุรี!F206+สระบุรี!F223</f>
        <v>7211.8063999999986</v>
      </c>
      <c r="G16" s="6">
        <f>+สระบุรี!G16+สระบุรี!G33+สระบุรี!G50+สระบุรี!G68+สระบุรี!G86+สระบุรี!G103+สระบุรี!G120+สระบุรี!G137+สระบุรี!G155+สระบุรี!G172+สระบุรี!G189+สระบุรี!G206+สระบุรี!G223</f>
        <v>7656.1690000000017</v>
      </c>
      <c r="H16" s="6">
        <f>+สระบุรี!H16+สระบุรี!H33+สระบุรี!H50+สระบุรี!H68+สระบุรี!H86+สระบุรี!H103+สระบุรี!H120+สระบุรี!H137+สระบุรี!H155+สระบุรี!H172+สระบุรี!H189+สระบุรี!H206+สระบุรี!H223</f>
        <v>8121.4397999999983</v>
      </c>
      <c r="I16" s="6">
        <f>+สระบุรี!I16+สระบุรี!I33+สระบุรี!I50+สระบุรี!I68+สระบุรี!I86+สระบุรี!I103+สระบุรี!I120+สระบุรี!I137+สระบุรี!I155+สระบุรี!I172+สระบุรี!I189+สระบุรี!I206+สระบุรี!I223</f>
        <v>0</v>
      </c>
      <c r="J16" s="6">
        <f>+สระบุรี!J16+สระบุรี!J33+สระบุรี!J50+สระบุรี!J68+สระบุรี!J86+สระบุรี!J103+สระบุรี!J120+สระบุรี!J137+สระบุรี!J155+สระบุรี!J172+สระบุรี!J189+สระบุรี!J206+สระบุรี!J223</f>
        <v>7195.5444000000016</v>
      </c>
      <c r="K16" s="6">
        <f>+สระบุรี!K16+สระบุรี!K33+สระบุรี!K50+สระบุรี!K68+สระบุรี!K86+สระบุรี!K103+สระบุรี!K120+สระบุรี!K137+สระบุรี!K155+สระบุรี!K172+สระบุรี!K189+สระบุรี!K206+สระบุรี!K223</f>
        <v>7638.9581999999991</v>
      </c>
      <c r="L16" s="6">
        <f>+สระบุรี!L16+สระบุรี!L33+สระบุรี!L50+สระบุรี!L68+สระบุรี!L86+สระบุรี!L103+สระบุรี!L120+สระบุรี!L137+สระบุรี!L155+สระบุรี!L172+สระบุรี!L189+สระบุรี!L206+สระบุรี!L223</f>
        <v>8102.1869999999999</v>
      </c>
      <c r="M16" s="6">
        <f>+สระบุรี!M16+สระบุรี!M33+สระบุรี!M50+สระบุรี!M68+สระบุรี!M86+สระบุรี!M103+สระบุรี!M120+สระบุรี!M137+สระบุรี!M155+สระบุรี!M172+สระบุรี!M189+สระบุรี!M206+สระบุรี!M223</f>
        <v>0</v>
      </c>
      <c r="N16" s="6">
        <f>+สระบุรี!N16+สระบุรี!N33+สระบุรี!N50+สระบุรี!N68+สระบุรี!N86+สระบุรี!N103+สระบุรี!N120+สระบุรี!N137+สระบุรี!N155+สระบุรี!N172+สระบุรี!N189+สระบุรี!N206+สระบุรี!N223</f>
        <v>9.120000000000001</v>
      </c>
      <c r="O16" s="6">
        <f>+สระบุรี!O16+สระบุรี!O33+สระบุรี!O50+สระบุรี!O68+สระบุรี!O86+สระบุรี!O103+สระบุรี!O120+สระบุรี!O137+สระบุรี!O155+สระบุรี!O172+สระบุรี!O189+สระบุรี!O206+สระบุรี!O223</f>
        <v>8.8800000000000008</v>
      </c>
      <c r="P16" s="6">
        <f>+สระบุรี!P16+สระบุรี!P33+สระบุรี!P50+สระบุรี!P68+สระบุรี!P86+สระบุรี!P103+สระบุรี!P120+สระบุรี!P137+สระบุรี!P155+สระบุรี!P172+สระบุรี!P189+สระบุรี!P206+สระบุรี!P223</f>
        <v>9.57</v>
      </c>
      <c r="Q16" s="6">
        <f>+สระบุรี!Q16+สระบุรี!Q33+สระบุรี!Q50+สระบุรี!Q68+สระบุรี!Q86+สระบุรี!Q103+สระบุรี!Q120+สระบุรี!Q137+สระบุรี!Q155+สระบุรี!Q172+สระบุรี!Q189+สระบุรี!Q206+สระบุรี!Q223</f>
        <v>0</v>
      </c>
    </row>
    <row r="17" spans="1:17" x14ac:dyDescent="0.35">
      <c r="A17" s="11" t="s">
        <v>20</v>
      </c>
      <c r="B17" s="6">
        <f>+สระบุรี!B17+สระบุรี!B34+สระบุรี!B51+สระบุรี!B69+สระบุรี!B87+สระบุรี!B104+สระบุรี!B121+สระบุรี!B138+สระบุรี!B156+สระบุรี!B173+สระบุรี!B190+สระบุรี!B207+สระบุรี!B224</f>
        <v>65916</v>
      </c>
      <c r="C17" s="6">
        <f>+สระบุรี!C17+สระบุรี!C34+สระบุรี!C51+สระบุรี!C69+สระบุรี!C87+สระบุรี!C104+สระบุรี!C121+สระบุรี!C138+สระบุรี!C156+สระบุรี!C173+สระบุรี!C190+สระบุรี!C207+สระบุรี!C224</f>
        <v>67013</v>
      </c>
      <c r="D17" s="6">
        <f>+สระบุรี!D17+สระบุรี!D34+สระบุรี!D51+สระบุรี!D69+สระบุรี!D87+สระบุรี!D104+สระบุรี!D121+สระบุรี!D138+สระบุรี!D156+สระบุรี!D173+สระบุรี!D190+สระบุรี!D207+สระบุรี!D224</f>
        <v>66897</v>
      </c>
      <c r="E17" s="6">
        <f>+สระบุรี!E17+สระบุรี!E34+สระบุรี!E51+สระบุรี!E69+สระบุรี!E87+สระบุรี!E104+สระบุรี!E121+สระบุรี!E138+สระบุรี!E156+สระบุรี!E173+สระบุรี!E190+สระบุรี!E207+สระบุรี!E224</f>
        <v>15048</v>
      </c>
      <c r="F17" s="6">
        <f>+สระบุรี!F17+สระบุรี!F34+สระบุรี!F51+สระบุรี!F69+สระบุรี!F87+สระบุรี!F104+สระบุรี!F121+สระบุรี!F138+สระบุรี!F156+สระบุรี!F173+สระบุรี!F190+สระบุรี!F207+สระบุรี!F224</f>
        <v>83758.559799999988</v>
      </c>
      <c r="G17" s="6">
        <f>+สระบุรี!G17+สระบุรี!G34+สระบุรี!G51+สระบุรี!G69+สระบุรี!G87+สระบุรี!G104+สระบุรี!G121+สระบุรี!G138+สระบุรี!G156+สระบุรี!G173+สระบุรี!G190+สระบุรี!G207+สระบุรี!G224</f>
        <v>84801.037700000001</v>
      </c>
      <c r="H17" s="6">
        <f>+สระบุรี!H17+สระบุรี!H34+สระบุรี!H51+สระบุรี!H69+สระบุรี!H87+สระบุรี!H104+สระบุรี!H121+สระบุรี!H138+สระบุรี!H156+สระบุรี!H173+สระบุรี!H190+สระบุรี!H207+สระบุรี!H224</f>
        <v>86823.956299999991</v>
      </c>
      <c r="I17" s="6">
        <f>+สระบุรี!I17+สระบุรี!I34+สระบุรี!I51+สระบุรี!I69+สระบุรี!I87+สระบุรี!I104+สระบุรี!I121+สระบุรี!I138+สระบุรี!I156+สระบุรี!I173+สระบุรี!I190+สระบุรี!I207+สระบุรี!I224</f>
        <v>19295.559200000007</v>
      </c>
      <c r="J17" s="6">
        <f>+สระบุรี!J17+สระบุรี!J34+สระบุรี!J51+สระบุรี!J69+สระบุรี!J87+สระบุรี!J104+สระบุรี!J121+สระบุรี!J138+สระบุรี!J156+สระบุรี!J173+สระบุรี!J190+สระบุรี!J207+สระบุรี!J224</f>
        <v>83552.641200000013</v>
      </c>
      <c r="K17" s="6">
        <f>+สระบุรี!K17+สระบุรี!K34+สระบุรี!K51+สระบุรี!K69+สระบุรี!K87+สระบุรี!K104+สระบุรี!K121+สระบุรี!K138+สระบุรี!K156+สระบุรี!K173+สระบุรี!K190+สระบุรี!K207+สระบุรี!K224</f>
        <v>84583.007200000036</v>
      </c>
      <c r="L17" s="6">
        <f>+สระบุรี!L17+สระบุรี!L34+สระบุรี!L51+สระบุรี!L69+สระบุรี!L87+สระบุรี!L104+สระบุรี!L121+สระบุรี!L138+สระบุรี!L156+สระบุรี!L173+สระบุรี!L190+สระบุรี!L207+สระบุรี!L224</f>
        <v>86658.037999999986</v>
      </c>
      <c r="M17" s="6">
        <f>+สระบุรี!M17+สระบุรี!M34+สระบุรี!M51+สระบุรี!M69+สระบุรี!M87+สระบุรี!M104+สระบุรี!M121+สระบุรี!M138+สระบุรี!M156+สระบุรี!M173+สระบุรี!M190+สระบุรี!M207+สระบุรี!M224</f>
        <v>19264.485900000003</v>
      </c>
      <c r="N17" s="6">
        <f>+สระบุรี!N17+สระบุรี!N34+สระบุรี!N51+สระบุรี!N69+สระบุรี!N87+สระบุรี!N104+สระบุรี!N121+สระบุรี!N138+สระบุรี!N156+สระบุรี!N173+สระบุรี!N190+สระบุรี!N207+สระบุรี!N224</f>
        <v>9.4600000000000009</v>
      </c>
      <c r="O17" s="6">
        <f>+สระบุรี!O17+สระบุรี!O34+สระบุรี!O51+สระบุรี!O69+สระบุรี!O87+สระบุรี!O104+สระบุรี!O121+สระบุรี!O138+สระบุรี!O156+สระบุรี!O173+สระบุรี!O190+สระบุรี!O207+สระบุรี!O224</f>
        <v>9.2799999999999994</v>
      </c>
      <c r="P17" s="6">
        <f>+สระบุรี!P17+สระบุรี!P34+สระบุรี!P51+สระบุรี!P69+สระบุรี!P87+สระบุรี!P104+สระบุรี!P121+สระบุรี!P138+สระบุรี!P156+สระบุรี!P173+สระบุรี!P190+สระบุรี!P207+สระบุรี!P224</f>
        <v>9.379999999999999</v>
      </c>
      <c r="Q17" s="6">
        <f>+สระบุรี!Q17+สระบุรี!Q34+สระบุรี!Q51+สระบุรี!Q69+สระบุรี!Q87+สระบุรี!Q104+สระบุรี!Q121+สระบุรี!Q138+สระบุรี!Q156+สระบุรี!Q173+สระบุรี!Q190+สระบุรี!Q207+สระบุรี!Q224</f>
        <v>9.5200000000000014</v>
      </c>
    </row>
    <row r="18" spans="1:17" x14ac:dyDescent="0.3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84"/>
      <c r="Q18" s="84"/>
    </row>
  </sheetData>
  <mergeCells count="8">
    <mergeCell ref="A18:O18"/>
    <mergeCell ref="A1:O1"/>
    <mergeCell ref="A2:O2"/>
    <mergeCell ref="A3:A4"/>
    <mergeCell ref="C3:D3"/>
    <mergeCell ref="F3:G3"/>
    <mergeCell ref="J3:M3"/>
    <mergeCell ref="N3:Q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A18" sqref="A18"/>
    </sheetView>
  </sheetViews>
  <sheetFormatPr defaultRowHeight="22.5" x14ac:dyDescent="0.35"/>
  <cols>
    <col min="1" max="1" width="12.125" customWidth="1"/>
    <col min="6" max="13" width="9.25" bestFit="1" customWidth="1"/>
  </cols>
  <sheetData>
    <row r="1" spans="1:17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</row>
    <row r="2" spans="1:17" x14ac:dyDescent="0.35">
      <c r="A2" s="178" t="s">
        <v>380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</row>
    <row r="3" spans="1:17" ht="23.25" customHeight="1" thickBot="1" x14ac:dyDescent="0.4">
      <c r="A3" s="183" t="s">
        <v>35</v>
      </c>
      <c r="B3" s="187" t="s">
        <v>3</v>
      </c>
      <c r="C3" s="187"/>
      <c r="D3" s="187"/>
      <c r="E3" s="187"/>
      <c r="F3" s="188" t="s">
        <v>4</v>
      </c>
      <c r="G3" s="188"/>
      <c r="H3" s="188"/>
      <c r="I3" s="188"/>
      <c r="J3" s="185" t="s">
        <v>5</v>
      </c>
      <c r="K3" s="185"/>
      <c r="L3" s="185"/>
      <c r="M3" s="185"/>
      <c r="N3" s="186" t="s">
        <v>6</v>
      </c>
      <c r="O3" s="186"/>
      <c r="P3" s="186"/>
      <c r="Q3" s="186"/>
    </row>
    <row r="4" spans="1:17" ht="24" thickTop="1" thickBot="1" x14ac:dyDescent="0.4">
      <c r="A4" s="184"/>
      <c r="B4" s="119">
        <v>2557</v>
      </c>
      <c r="C4" s="16">
        <v>2558</v>
      </c>
      <c r="D4" s="16">
        <v>2559</v>
      </c>
      <c r="E4" s="16">
        <v>2560</v>
      </c>
      <c r="F4" s="42">
        <v>2557</v>
      </c>
      <c r="G4" s="42">
        <v>2558</v>
      </c>
      <c r="H4" s="42">
        <v>2559</v>
      </c>
      <c r="I4" s="42">
        <v>2560</v>
      </c>
      <c r="J4" s="41">
        <v>2557</v>
      </c>
      <c r="K4" s="41">
        <v>2558</v>
      </c>
      <c r="L4" s="41">
        <v>2559</v>
      </c>
      <c r="M4" s="41">
        <v>2560</v>
      </c>
      <c r="N4" s="17">
        <v>2557</v>
      </c>
      <c r="O4" s="17">
        <v>2558</v>
      </c>
      <c r="P4" s="17">
        <v>2559</v>
      </c>
      <c r="Q4" s="17">
        <v>2560</v>
      </c>
    </row>
    <row r="5" spans="1:17" ht="24" thickTop="1" thickBot="1" x14ac:dyDescent="0.4">
      <c r="A5" s="107" t="s">
        <v>253</v>
      </c>
      <c r="B5" s="112">
        <v>32674</v>
      </c>
      <c r="C5" s="112">
        <v>32920</v>
      </c>
      <c r="D5" s="112">
        <v>31898</v>
      </c>
      <c r="E5" s="112">
        <v>5333</v>
      </c>
      <c r="F5" s="130">
        <v>55254.219400000002</v>
      </c>
      <c r="G5" s="130">
        <v>58182.721299999997</v>
      </c>
      <c r="H5" s="130">
        <v>57469.451099999998</v>
      </c>
      <c r="I5" s="130">
        <v>9465.4722000000002</v>
      </c>
      <c r="J5" s="130">
        <v>55074.8367</v>
      </c>
      <c r="K5" s="130">
        <v>57994.046900000001</v>
      </c>
      <c r="L5" s="130">
        <v>57357.584900000002</v>
      </c>
      <c r="M5" s="130">
        <v>9454.5702999999994</v>
      </c>
      <c r="N5" s="114">
        <v>1.69</v>
      </c>
      <c r="O5" s="114">
        <v>1.77</v>
      </c>
      <c r="P5" s="114">
        <v>1.8</v>
      </c>
      <c r="Q5" s="114">
        <v>1.77</v>
      </c>
    </row>
    <row r="6" spans="1:17" ht="23.25" thickBot="1" x14ac:dyDescent="0.4">
      <c r="A6" s="107" t="s">
        <v>255</v>
      </c>
      <c r="B6" s="112">
        <v>13813</v>
      </c>
      <c r="C6" s="112">
        <v>13154</v>
      </c>
      <c r="D6" s="112">
        <v>13253</v>
      </c>
      <c r="E6" s="112">
        <v>1803</v>
      </c>
      <c r="F6" s="130">
        <v>16817.998899999999</v>
      </c>
      <c r="G6" s="130">
        <v>14252.346</v>
      </c>
      <c r="H6" s="130">
        <v>16484.432799999999</v>
      </c>
      <c r="I6" s="130">
        <v>2381.9598999999998</v>
      </c>
      <c r="J6" s="130">
        <v>16827.738700000002</v>
      </c>
      <c r="K6" s="130">
        <v>14275.039000000001</v>
      </c>
      <c r="L6" s="130">
        <v>16493.6728</v>
      </c>
      <c r="M6" s="130">
        <v>2382.2521000000002</v>
      </c>
      <c r="N6" s="114">
        <v>1.22</v>
      </c>
      <c r="O6" s="114">
        <v>1.08</v>
      </c>
      <c r="P6" s="114">
        <v>1.24</v>
      </c>
      <c r="Q6" s="114">
        <v>1.32</v>
      </c>
    </row>
    <row r="7" spans="1:17" ht="23.25" thickBot="1" x14ac:dyDescent="0.4">
      <c r="A7" s="107" t="s">
        <v>377</v>
      </c>
      <c r="B7" s="112">
        <v>4661</v>
      </c>
      <c r="C7" s="112">
        <v>4700</v>
      </c>
      <c r="D7" s="112">
        <v>4635</v>
      </c>
      <c r="E7" s="114">
        <v>824</v>
      </c>
      <c r="F7" s="130">
        <v>2777.9711000000002</v>
      </c>
      <c r="G7" s="130">
        <v>2683.3917000000001</v>
      </c>
      <c r="H7" s="130">
        <v>2714.8193000000001</v>
      </c>
      <c r="I7" s="130">
        <v>527.97709999999995</v>
      </c>
      <c r="J7" s="130">
        <v>2771.1455000000001</v>
      </c>
      <c r="K7" s="130">
        <v>2673.3094999999998</v>
      </c>
      <c r="L7" s="130">
        <v>2702.6691999999998</v>
      </c>
      <c r="M7" s="130">
        <v>525.66890000000001</v>
      </c>
      <c r="N7" s="114">
        <v>0.6</v>
      </c>
      <c r="O7" s="114">
        <v>0.56999999999999995</v>
      </c>
      <c r="P7" s="114">
        <v>0.59</v>
      </c>
      <c r="Q7" s="114">
        <v>0.64</v>
      </c>
    </row>
    <row r="8" spans="1:17" ht="23.25" thickBot="1" x14ac:dyDescent="0.4">
      <c r="A8" s="107" t="s">
        <v>259</v>
      </c>
      <c r="B8" s="112">
        <v>2362</v>
      </c>
      <c r="C8" s="112">
        <v>2647</v>
      </c>
      <c r="D8" s="112">
        <v>2865</v>
      </c>
      <c r="E8" s="114">
        <v>466</v>
      </c>
      <c r="F8" s="130">
        <v>1587.2607</v>
      </c>
      <c r="G8" s="130">
        <v>1739.8077000000001</v>
      </c>
      <c r="H8" s="130">
        <v>1846.2091</v>
      </c>
      <c r="I8" s="130">
        <v>318.15789999999998</v>
      </c>
      <c r="J8" s="130">
        <v>1583.4538</v>
      </c>
      <c r="K8" s="130">
        <v>1731.8624</v>
      </c>
      <c r="L8" s="130">
        <v>1834.7361000000001</v>
      </c>
      <c r="M8" s="130">
        <v>315.4271</v>
      </c>
      <c r="N8" s="114">
        <v>0.67</v>
      </c>
      <c r="O8" s="114">
        <v>0.66</v>
      </c>
      <c r="P8" s="114">
        <v>0.64</v>
      </c>
      <c r="Q8" s="114">
        <v>0.68</v>
      </c>
    </row>
    <row r="9" spans="1:17" ht="23.25" thickBot="1" x14ac:dyDescent="0.4">
      <c r="A9" s="107" t="s">
        <v>378</v>
      </c>
      <c r="B9" s="112">
        <v>2380</v>
      </c>
      <c r="C9" s="112">
        <v>2660</v>
      </c>
      <c r="D9" s="112">
        <v>2967</v>
      </c>
      <c r="E9" s="114">
        <v>507</v>
      </c>
      <c r="F9" s="130">
        <v>1386.2028</v>
      </c>
      <c r="G9" s="130">
        <v>1548.972</v>
      </c>
      <c r="H9" s="130">
        <v>1671.6043999999999</v>
      </c>
      <c r="I9" s="130">
        <v>286.49689999999998</v>
      </c>
      <c r="J9" s="130">
        <v>1379.9304</v>
      </c>
      <c r="K9" s="130">
        <v>1538.8400999999999</v>
      </c>
      <c r="L9" s="130">
        <v>1661.8068000000001</v>
      </c>
      <c r="M9" s="130">
        <v>286.18579999999997</v>
      </c>
      <c r="N9" s="114">
        <v>0.57999999999999996</v>
      </c>
      <c r="O9" s="114">
        <v>0.57999999999999996</v>
      </c>
      <c r="P9" s="114">
        <v>0.56000000000000005</v>
      </c>
      <c r="Q9" s="114">
        <v>0.56999999999999995</v>
      </c>
    </row>
    <row r="10" spans="1:17" ht="23.25" thickBot="1" x14ac:dyDescent="0.4">
      <c r="A10" s="107" t="s">
        <v>263</v>
      </c>
      <c r="B10" s="114">
        <v>767</v>
      </c>
      <c r="C10" s="114">
        <v>819</v>
      </c>
      <c r="D10" s="114">
        <v>721</v>
      </c>
      <c r="E10" s="114">
        <v>103</v>
      </c>
      <c r="F10" s="130">
        <v>495.59780000000001</v>
      </c>
      <c r="G10" s="130">
        <v>482.07580000000002</v>
      </c>
      <c r="H10" s="130">
        <v>464.18740000000003</v>
      </c>
      <c r="I10" s="130">
        <v>52.854599999999998</v>
      </c>
      <c r="J10" s="130">
        <v>493.26280000000003</v>
      </c>
      <c r="K10" s="130">
        <v>479.20569999999998</v>
      </c>
      <c r="L10" s="130">
        <v>461.363</v>
      </c>
      <c r="M10" s="130">
        <v>52.686</v>
      </c>
      <c r="N10" s="114">
        <v>0.65</v>
      </c>
      <c r="O10" s="114">
        <v>0.59</v>
      </c>
      <c r="P10" s="114">
        <v>0.64</v>
      </c>
      <c r="Q10" s="114">
        <v>0.51</v>
      </c>
    </row>
    <row r="11" spans="1:17" ht="23.25" thickBot="1" x14ac:dyDescent="0.4">
      <c r="A11" s="107" t="s">
        <v>265</v>
      </c>
      <c r="B11" s="112">
        <v>1877</v>
      </c>
      <c r="C11" s="112">
        <v>1925</v>
      </c>
      <c r="D11" s="112">
        <v>2189</v>
      </c>
      <c r="E11" s="114">
        <v>426</v>
      </c>
      <c r="F11" s="130">
        <v>1160.9275</v>
      </c>
      <c r="G11" s="130">
        <v>1065.9100000000001</v>
      </c>
      <c r="H11" s="130">
        <v>1233.2755</v>
      </c>
      <c r="I11" s="130">
        <v>268.99459999999999</v>
      </c>
      <c r="J11" s="130">
        <v>1154.0431000000001</v>
      </c>
      <c r="K11" s="130">
        <v>1059.7933</v>
      </c>
      <c r="L11" s="130">
        <v>1227.8911000000001</v>
      </c>
      <c r="M11" s="130">
        <v>267.64240000000001</v>
      </c>
      <c r="N11" s="114">
        <v>0.62</v>
      </c>
      <c r="O11" s="114">
        <v>0.55000000000000004</v>
      </c>
      <c r="P11" s="114">
        <v>0.56000000000000005</v>
      </c>
      <c r="Q11" s="114">
        <v>0.63</v>
      </c>
    </row>
    <row r="12" spans="1:17" ht="23.25" thickBot="1" x14ac:dyDescent="0.4">
      <c r="A12" s="107" t="s">
        <v>267</v>
      </c>
      <c r="B12" s="114">
        <v>519</v>
      </c>
      <c r="C12" s="114">
        <v>646</v>
      </c>
      <c r="D12" s="114">
        <v>547</v>
      </c>
      <c r="E12" s="114">
        <v>81</v>
      </c>
      <c r="F12" s="130">
        <v>311.44749999999999</v>
      </c>
      <c r="G12" s="130">
        <v>431.11779999999999</v>
      </c>
      <c r="H12" s="130">
        <v>320.87470000000002</v>
      </c>
      <c r="I12" s="130">
        <v>52.916600000000003</v>
      </c>
      <c r="J12" s="130">
        <v>309.52030000000002</v>
      </c>
      <c r="K12" s="130">
        <v>428.51</v>
      </c>
      <c r="L12" s="130">
        <v>321.17910000000001</v>
      </c>
      <c r="M12" s="130">
        <v>52.686999999999998</v>
      </c>
      <c r="N12" s="114">
        <v>0.6</v>
      </c>
      <c r="O12" s="114">
        <v>0.67</v>
      </c>
      <c r="P12" s="114">
        <v>0.59</v>
      </c>
      <c r="Q12" s="114">
        <v>0.65</v>
      </c>
    </row>
    <row r="13" spans="1:17" ht="23.25" thickBot="1" x14ac:dyDescent="0.4">
      <c r="A13" s="107" t="s">
        <v>269</v>
      </c>
      <c r="B13" s="114">
        <v>937</v>
      </c>
      <c r="C13" s="114">
        <v>979</v>
      </c>
      <c r="D13" s="112">
        <v>1275</v>
      </c>
      <c r="E13" s="114">
        <v>222</v>
      </c>
      <c r="F13" s="130">
        <v>539.34299999999996</v>
      </c>
      <c r="G13" s="130">
        <v>489.59809999999999</v>
      </c>
      <c r="H13" s="130">
        <v>607.96029999999996</v>
      </c>
      <c r="I13" s="130">
        <v>116.4722</v>
      </c>
      <c r="J13" s="130">
        <v>536.82460000000003</v>
      </c>
      <c r="K13" s="130">
        <v>486.78750000000002</v>
      </c>
      <c r="L13" s="130">
        <v>603.50019999999995</v>
      </c>
      <c r="M13" s="130">
        <v>115.9024</v>
      </c>
      <c r="N13" s="114">
        <v>0.57999999999999996</v>
      </c>
      <c r="O13" s="114">
        <v>0.5</v>
      </c>
      <c r="P13" s="114">
        <v>0.48</v>
      </c>
      <c r="Q13" s="114">
        <v>0.52</v>
      </c>
    </row>
    <row r="14" spans="1:17" ht="23.25" thickBot="1" x14ac:dyDescent="0.4">
      <c r="A14" s="107" t="s">
        <v>271</v>
      </c>
      <c r="B14" s="112">
        <v>1847</v>
      </c>
      <c r="C14" s="112">
        <v>1862</v>
      </c>
      <c r="D14" s="112">
        <v>1842</v>
      </c>
      <c r="E14" s="114">
        <v>365</v>
      </c>
      <c r="F14" s="130">
        <v>1162.9558999999999</v>
      </c>
      <c r="G14" s="130">
        <v>1232.1889000000001</v>
      </c>
      <c r="H14" s="130">
        <v>1247.0154</v>
      </c>
      <c r="I14" s="130">
        <v>249.0411</v>
      </c>
      <c r="J14" s="130">
        <v>1168.1931999999999</v>
      </c>
      <c r="K14" s="130">
        <v>1235.9749999999999</v>
      </c>
      <c r="L14" s="130">
        <v>1244.6744000000001</v>
      </c>
      <c r="M14" s="130">
        <v>248.72470000000001</v>
      </c>
      <c r="N14" s="114">
        <v>0.63</v>
      </c>
      <c r="O14" s="114">
        <v>0.66</v>
      </c>
      <c r="P14" s="114">
        <v>0.68</v>
      </c>
      <c r="Q14" s="114">
        <v>0.68</v>
      </c>
    </row>
    <row r="15" spans="1:17" ht="23.25" thickBot="1" x14ac:dyDescent="0.4">
      <c r="A15" s="107" t="s">
        <v>273</v>
      </c>
      <c r="B15" s="112">
        <v>1979</v>
      </c>
      <c r="C15" s="112">
        <v>2502</v>
      </c>
      <c r="D15" s="112">
        <v>2558</v>
      </c>
      <c r="E15" s="114">
        <v>432</v>
      </c>
      <c r="F15" s="130">
        <v>1163.252</v>
      </c>
      <c r="G15" s="130">
        <v>1451.5786000000001</v>
      </c>
      <c r="H15" s="130">
        <v>1389.1931999999999</v>
      </c>
      <c r="I15" s="130">
        <v>276.37259999999998</v>
      </c>
      <c r="J15" s="130">
        <v>1157.9557</v>
      </c>
      <c r="K15" s="130">
        <v>1445.4133999999999</v>
      </c>
      <c r="L15" s="130">
        <v>1382.4829999999999</v>
      </c>
      <c r="M15" s="130">
        <v>274.85680000000002</v>
      </c>
      <c r="N15" s="114">
        <v>0.59</v>
      </c>
      <c r="O15" s="114">
        <v>0.57999999999999996</v>
      </c>
      <c r="P15" s="114">
        <v>0.54</v>
      </c>
      <c r="Q15" s="114">
        <v>0.64</v>
      </c>
    </row>
    <row r="16" spans="1:17" ht="23.25" thickBot="1" x14ac:dyDescent="0.4">
      <c r="A16" s="107" t="s">
        <v>275</v>
      </c>
      <c r="B16" s="112">
        <v>1966</v>
      </c>
      <c r="C16" s="112">
        <v>1944</v>
      </c>
      <c r="D16" s="112">
        <v>1857</v>
      </c>
      <c r="E16" s="114">
        <v>342</v>
      </c>
      <c r="F16" s="130">
        <v>1033.9121</v>
      </c>
      <c r="G16" s="130">
        <v>1115.0413000000001</v>
      </c>
      <c r="H16" s="130">
        <v>1071.2148</v>
      </c>
      <c r="I16" s="130">
        <v>191.24</v>
      </c>
      <c r="J16" s="130">
        <v>1028.7910999999999</v>
      </c>
      <c r="K16" s="130">
        <v>1108.7047</v>
      </c>
      <c r="L16" s="130">
        <v>1063.7967000000001</v>
      </c>
      <c r="M16" s="130">
        <v>189.71639999999999</v>
      </c>
      <c r="N16" s="114">
        <v>0.53</v>
      </c>
      <c r="O16" s="114">
        <v>0.56999999999999995</v>
      </c>
      <c r="P16" s="114">
        <v>0.57999999999999996</v>
      </c>
      <c r="Q16" s="114">
        <v>0.56000000000000005</v>
      </c>
    </row>
    <row r="17" spans="1:17" ht="23.25" thickBot="1" x14ac:dyDescent="0.4">
      <c r="A17" s="107" t="s">
        <v>277</v>
      </c>
      <c r="B17" s="114">
        <v>134</v>
      </c>
      <c r="C17" s="114">
        <v>255</v>
      </c>
      <c r="D17" s="114">
        <v>255</v>
      </c>
      <c r="E17" s="114">
        <v>25</v>
      </c>
      <c r="F17" s="130">
        <v>67.471100000000007</v>
      </c>
      <c r="G17" s="130">
        <v>126.2885</v>
      </c>
      <c r="H17" s="130">
        <v>120.66800000000001</v>
      </c>
      <c r="I17" s="130">
        <v>8.8490000000000002</v>
      </c>
      <c r="J17" s="130">
        <v>66.945300000000003</v>
      </c>
      <c r="K17" s="130">
        <v>125.5197</v>
      </c>
      <c r="L17" s="130">
        <v>120.4408</v>
      </c>
      <c r="M17" s="130">
        <v>8.8102</v>
      </c>
      <c r="N17" s="114">
        <v>0.5</v>
      </c>
      <c r="O17" s="114">
        <v>0.5</v>
      </c>
      <c r="P17" s="114">
        <v>0.47</v>
      </c>
      <c r="Q17" s="114">
        <v>0.35</v>
      </c>
    </row>
    <row r="18" spans="1:17" x14ac:dyDescent="0.35">
      <c r="A18" s="127" t="s">
        <v>20</v>
      </c>
      <c r="B18" s="115">
        <f>+SUM(B5:B17)</f>
        <v>65916</v>
      </c>
      <c r="C18" s="115">
        <f t="shared" ref="C18:M18" si="0">+SUM(C5:C17)</f>
        <v>67013</v>
      </c>
      <c r="D18" s="115">
        <f t="shared" si="0"/>
        <v>66862</v>
      </c>
      <c r="E18" s="115">
        <f t="shared" si="0"/>
        <v>10929</v>
      </c>
      <c r="F18" s="141">
        <f t="shared" si="0"/>
        <v>83758.559799999988</v>
      </c>
      <c r="G18" s="141">
        <f t="shared" si="0"/>
        <v>84801.037700000001</v>
      </c>
      <c r="H18" s="141">
        <f t="shared" si="0"/>
        <v>86640.906000000003</v>
      </c>
      <c r="I18" s="141">
        <f t="shared" si="0"/>
        <v>14196.804700000002</v>
      </c>
      <c r="J18" s="141">
        <f t="shared" si="0"/>
        <v>83552.641200000013</v>
      </c>
      <c r="K18" s="141">
        <f t="shared" si="0"/>
        <v>84583.007200000036</v>
      </c>
      <c r="L18" s="141">
        <f t="shared" si="0"/>
        <v>86475.798099999985</v>
      </c>
      <c r="M18" s="141">
        <f t="shared" si="0"/>
        <v>14175.1301</v>
      </c>
      <c r="N18" s="85"/>
      <c r="O18" s="85"/>
      <c r="P18" s="84"/>
      <c r="Q18" s="84"/>
    </row>
  </sheetData>
  <mergeCells count="7">
    <mergeCell ref="A1:O1"/>
    <mergeCell ref="A2:O2"/>
    <mergeCell ref="A3:A4"/>
    <mergeCell ref="J3:M3"/>
    <mergeCell ref="N3:Q3"/>
    <mergeCell ref="B3:E3"/>
    <mergeCell ref="F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8"/>
  <sheetViews>
    <sheetView topLeftCell="A194" zoomScale="80" zoomScaleNormal="80" workbookViewId="0">
      <selection activeCell="N203" sqref="N203"/>
    </sheetView>
  </sheetViews>
  <sheetFormatPr defaultRowHeight="22.5" x14ac:dyDescent="0.35"/>
  <cols>
    <col min="6" max="6" width="10.125" customWidth="1"/>
    <col min="7" max="8" width="9.625" bestFit="1" customWidth="1"/>
    <col min="10" max="10" width="10" customWidth="1"/>
    <col min="11" max="12" width="9.625" bestFit="1" customWidth="1"/>
    <col min="18" max="18" width="29.625" customWidth="1"/>
  </cols>
  <sheetData>
    <row r="1" spans="1:19" ht="22.5" customHeight="1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79"/>
      <c r="Q1" s="79"/>
      <c r="R1" s="14"/>
    </row>
    <row r="2" spans="1:19" ht="22.5" customHeight="1" x14ac:dyDescent="0.35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79"/>
      <c r="Q2" s="79"/>
      <c r="R2" t="s">
        <v>399</v>
      </c>
    </row>
    <row r="3" spans="1:19" ht="23.25" customHeight="1" thickBot="1" x14ac:dyDescent="0.4">
      <c r="A3" s="179" t="s">
        <v>2</v>
      </c>
      <c r="B3" s="77"/>
      <c r="C3" s="180" t="s">
        <v>3</v>
      </c>
      <c r="D3" s="180"/>
      <c r="E3" s="78"/>
      <c r="F3" s="180" t="s">
        <v>4</v>
      </c>
      <c r="G3" s="180"/>
      <c r="H3" s="78"/>
      <c r="I3" s="78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9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9" ht="24" thickTop="1" thickBot="1" x14ac:dyDescent="0.4">
      <c r="A5" s="5" t="s">
        <v>7</v>
      </c>
      <c r="B5" s="6">
        <v>1827</v>
      </c>
      <c r="C5" s="6">
        <v>1946</v>
      </c>
      <c r="D5" s="6">
        <v>2081</v>
      </c>
      <c r="E5" s="6">
        <v>1955</v>
      </c>
      <c r="F5" s="7">
        <v>2370.7076999999999</v>
      </c>
      <c r="G5" s="7">
        <v>2804.2094000000002</v>
      </c>
      <c r="H5" s="7">
        <v>3637.1095999999998</v>
      </c>
      <c r="I5" s="7">
        <v>3350.7797</v>
      </c>
      <c r="J5" s="7">
        <v>2372.7408</v>
      </c>
      <c r="K5" s="7">
        <v>2800.0097999999998</v>
      </c>
      <c r="L5" s="7">
        <v>3633.8901999999998</v>
      </c>
      <c r="M5" s="7">
        <v>3348.5477000000001</v>
      </c>
      <c r="N5" s="8">
        <v>1.3</v>
      </c>
      <c r="O5" s="8">
        <v>1.44</v>
      </c>
      <c r="P5" s="8">
        <v>1.75</v>
      </c>
      <c r="Q5" s="8">
        <v>1.71</v>
      </c>
      <c r="S5">
        <v>8000</v>
      </c>
    </row>
    <row r="6" spans="1:19" ht="23.25" thickBot="1" x14ac:dyDescent="0.4">
      <c r="A6" s="1" t="s">
        <v>8</v>
      </c>
      <c r="B6" s="2">
        <v>1805</v>
      </c>
      <c r="C6" s="2">
        <v>1849</v>
      </c>
      <c r="D6" s="2">
        <v>2020</v>
      </c>
      <c r="E6" s="2">
        <v>2082</v>
      </c>
      <c r="F6" s="3">
        <v>2579.1520999999998</v>
      </c>
      <c r="G6" s="3">
        <v>3024.3087999999998</v>
      </c>
      <c r="H6" s="3">
        <v>3001.5902000000001</v>
      </c>
      <c r="I6" s="3">
        <v>3415.2266</v>
      </c>
      <c r="J6" s="3">
        <v>2578.4369000000002</v>
      </c>
      <c r="K6" s="3">
        <v>3022.0853999999999</v>
      </c>
      <c r="L6" s="3">
        <v>2995.9665</v>
      </c>
      <c r="M6" s="3">
        <v>3405.4167000000002</v>
      </c>
      <c r="N6" s="4">
        <v>1.43</v>
      </c>
      <c r="O6" s="4">
        <v>1.64</v>
      </c>
      <c r="P6" s="4">
        <v>1.49</v>
      </c>
      <c r="Q6" s="4">
        <v>1.64</v>
      </c>
    </row>
    <row r="7" spans="1:19" ht="23.25" thickBot="1" x14ac:dyDescent="0.4">
      <c r="A7" s="5" t="s">
        <v>9</v>
      </c>
      <c r="B7" s="6">
        <v>1739</v>
      </c>
      <c r="C7" s="6">
        <v>1933</v>
      </c>
      <c r="D7" s="6">
        <v>2042</v>
      </c>
      <c r="E7" s="6">
        <v>1067</v>
      </c>
      <c r="F7" s="7">
        <v>2468.0700000000002</v>
      </c>
      <c r="G7" s="7">
        <v>3048.6259</v>
      </c>
      <c r="H7" s="7">
        <v>3267.2220000000002</v>
      </c>
      <c r="I7" s="7">
        <v>1698.8603000000001</v>
      </c>
      <c r="J7" s="7">
        <v>2468.4376000000002</v>
      </c>
      <c r="K7" s="7">
        <v>3044.5590000000002</v>
      </c>
      <c r="L7" s="7">
        <v>3259.8676</v>
      </c>
      <c r="M7" s="7">
        <v>1697.2706000000001</v>
      </c>
      <c r="N7" s="8">
        <v>1.42</v>
      </c>
      <c r="O7" s="8">
        <v>1.58</v>
      </c>
      <c r="P7" s="8">
        <v>1.6</v>
      </c>
      <c r="Q7" s="8">
        <v>1.59</v>
      </c>
    </row>
    <row r="8" spans="1:19" ht="23.25" thickBot="1" x14ac:dyDescent="0.4">
      <c r="A8" s="1" t="s">
        <v>10</v>
      </c>
      <c r="B8" s="2">
        <v>1975</v>
      </c>
      <c r="C8" s="2">
        <v>1914</v>
      </c>
      <c r="D8" s="2">
        <v>1923</v>
      </c>
      <c r="E8" s="4">
        <v>0</v>
      </c>
      <c r="F8" s="3">
        <v>2913.1786000000002</v>
      </c>
      <c r="G8" s="3">
        <v>2919.9971</v>
      </c>
      <c r="H8" s="3">
        <v>3226.2284</v>
      </c>
      <c r="I8" s="4">
        <v>0</v>
      </c>
      <c r="J8" s="3">
        <v>2917.924</v>
      </c>
      <c r="K8" s="3">
        <v>2922.4286000000002</v>
      </c>
      <c r="L8" s="3">
        <v>3223.6498000000001</v>
      </c>
      <c r="M8" s="4">
        <v>0</v>
      </c>
      <c r="N8" s="4">
        <v>1.48</v>
      </c>
      <c r="O8" s="4">
        <v>1.53</v>
      </c>
      <c r="P8" s="4">
        <v>1.68</v>
      </c>
      <c r="Q8" s="4">
        <v>0</v>
      </c>
    </row>
    <row r="9" spans="1:19" ht="23.25" thickBot="1" x14ac:dyDescent="0.4">
      <c r="A9" s="5" t="s">
        <v>11</v>
      </c>
      <c r="B9" s="6">
        <v>1717</v>
      </c>
      <c r="C9" s="6">
        <v>1818</v>
      </c>
      <c r="D9" s="6">
        <v>1890</v>
      </c>
      <c r="E9" s="8">
        <v>0</v>
      </c>
      <c r="F9" s="7">
        <v>2682.4746</v>
      </c>
      <c r="G9" s="7">
        <v>3072.163</v>
      </c>
      <c r="H9" s="7">
        <v>3297.3179</v>
      </c>
      <c r="I9" s="8">
        <v>0</v>
      </c>
      <c r="J9" s="7">
        <v>2681.0030999999999</v>
      </c>
      <c r="K9" s="7">
        <v>3064.8551000000002</v>
      </c>
      <c r="L9" s="7">
        <v>3294.2449000000001</v>
      </c>
      <c r="M9" s="8">
        <v>0</v>
      </c>
      <c r="N9" s="8">
        <v>1.56</v>
      </c>
      <c r="O9" s="8">
        <v>1.69</v>
      </c>
      <c r="P9" s="8">
        <v>1.74</v>
      </c>
      <c r="Q9" s="8">
        <v>0</v>
      </c>
    </row>
    <row r="10" spans="1:19" ht="23.25" thickBot="1" x14ac:dyDescent="0.4">
      <c r="A10" s="1" t="s">
        <v>12</v>
      </c>
      <c r="B10" s="2">
        <v>2025</v>
      </c>
      <c r="C10" s="2">
        <v>1997</v>
      </c>
      <c r="D10" s="2">
        <v>2086</v>
      </c>
      <c r="E10" s="4">
        <v>0</v>
      </c>
      <c r="F10" s="3">
        <v>3219.9782</v>
      </c>
      <c r="G10" s="3">
        <v>2869.9953</v>
      </c>
      <c r="H10" s="3">
        <v>3871.3658999999998</v>
      </c>
      <c r="I10" s="4">
        <v>0</v>
      </c>
      <c r="J10" s="3">
        <v>3225.1457999999998</v>
      </c>
      <c r="K10" s="3">
        <v>2870.982</v>
      </c>
      <c r="L10" s="3">
        <v>3869.8409999999999</v>
      </c>
      <c r="M10" s="4">
        <v>0</v>
      </c>
      <c r="N10" s="4">
        <v>1.59</v>
      </c>
      <c r="O10" s="4">
        <v>1.44</v>
      </c>
      <c r="P10" s="4">
        <v>1.86</v>
      </c>
      <c r="Q10" s="4">
        <v>0</v>
      </c>
    </row>
    <row r="11" spans="1:19" ht="23.25" thickBot="1" x14ac:dyDescent="0.4">
      <c r="A11" s="5" t="s">
        <v>13</v>
      </c>
      <c r="B11" s="6">
        <v>1760</v>
      </c>
      <c r="C11" s="6">
        <v>1902</v>
      </c>
      <c r="D11" s="6">
        <v>1876</v>
      </c>
      <c r="E11" s="8">
        <v>0</v>
      </c>
      <c r="F11" s="7">
        <v>2740.0481</v>
      </c>
      <c r="G11" s="7">
        <v>2990.7730000000001</v>
      </c>
      <c r="H11" s="7">
        <v>3111.2329</v>
      </c>
      <c r="I11" s="8">
        <v>0</v>
      </c>
      <c r="J11" s="7">
        <v>2738.3015999999998</v>
      </c>
      <c r="K11" s="7">
        <v>2991.0947999999999</v>
      </c>
      <c r="L11" s="7">
        <v>3106.0140000000001</v>
      </c>
      <c r="M11" s="8">
        <v>0</v>
      </c>
      <c r="N11" s="8">
        <v>1.56</v>
      </c>
      <c r="O11" s="8">
        <v>1.57</v>
      </c>
      <c r="P11" s="8">
        <v>1.66</v>
      </c>
      <c r="Q11" s="8">
        <v>0</v>
      </c>
    </row>
    <row r="12" spans="1:19" ht="23.25" thickBot="1" x14ac:dyDescent="0.4">
      <c r="A12" s="1" t="s">
        <v>14</v>
      </c>
      <c r="B12" s="2">
        <v>1978</v>
      </c>
      <c r="C12" s="2">
        <v>1970</v>
      </c>
      <c r="D12" s="2">
        <v>1895</v>
      </c>
      <c r="E12" s="4">
        <v>0</v>
      </c>
      <c r="F12" s="3">
        <v>2862.5509999999999</v>
      </c>
      <c r="G12" s="3">
        <v>3162.4654999999998</v>
      </c>
      <c r="H12" s="3">
        <v>3374.1824999999999</v>
      </c>
      <c r="I12" s="4">
        <v>0</v>
      </c>
      <c r="J12" s="3">
        <v>2864.7815999999998</v>
      </c>
      <c r="K12" s="3">
        <v>3161.6819</v>
      </c>
      <c r="L12" s="3">
        <v>3370.4092000000001</v>
      </c>
      <c r="M12" s="4">
        <v>0</v>
      </c>
      <c r="N12" s="4">
        <v>1.45</v>
      </c>
      <c r="O12" s="4">
        <v>1.61</v>
      </c>
      <c r="P12" s="4">
        <v>1.78</v>
      </c>
      <c r="Q12" s="4">
        <v>0</v>
      </c>
    </row>
    <row r="13" spans="1:19" ht="23.25" thickBot="1" x14ac:dyDescent="0.4">
      <c r="A13" s="5" t="s">
        <v>15</v>
      </c>
      <c r="B13" s="6">
        <v>2019</v>
      </c>
      <c r="C13" s="6">
        <v>1953</v>
      </c>
      <c r="D13" s="6">
        <v>1978</v>
      </c>
      <c r="E13" s="8">
        <v>0</v>
      </c>
      <c r="F13" s="7">
        <v>2918.6541999999999</v>
      </c>
      <c r="G13" s="7">
        <v>3241.3341999999998</v>
      </c>
      <c r="H13" s="7">
        <v>3482.9151999999999</v>
      </c>
      <c r="I13" s="8">
        <v>0</v>
      </c>
      <c r="J13" s="7">
        <v>2919.6570999999999</v>
      </c>
      <c r="K13" s="7">
        <v>3233.1475999999998</v>
      </c>
      <c r="L13" s="7">
        <v>3481.4029</v>
      </c>
      <c r="M13" s="8">
        <v>0</v>
      </c>
      <c r="N13" s="8">
        <v>1.45</v>
      </c>
      <c r="O13" s="8">
        <v>1.66</v>
      </c>
      <c r="P13" s="8">
        <v>1.76</v>
      </c>
      <c r="Q13" s="8">
        <v>0</v>
      </c>
    </row>
    <row r="14" spans="1:19" ht="23.25" thickBot="1" x14ac:dyDescent="0.4">
      <c r="A14" s="1" t="s">
        <v>16</v>
      </c>
      <c r="B14" s="2">
        <v>2110</v>
      </c>
      <c r="C14" s="2">
        <v>2158</v>
      </c>
      <c r="D14" s="2">
        <v>1925</v>
      </c>
      <c r="E14" s="4">
        <v>0</v>
      </c>
      <c r="F14" s="3">
        <v>3261.0266999999999</v>
      </c>
      <c r="G14" s="3">
        <v>3540.0612999999998</v>
      </c>
      <c r="H14" s="3">
        <v>3284.1801999999998</v>
      </c>
      <c r="I14" s="4">
        <v>0</v>
      </c>
      <c r="J14" s="3">
        <v>3259.0245</v>
      </c>
      <c r="K14" s="3">
        <v>3536.1192999999998</v>
      </c>
      <c r="L14" s="3">
        <v>3279.2042000000001</v>
      </c>
      <c r="M14" s="4">
        <v>0</v>
      </c>
      <c r="N14" s="4">
        <v>1.55</v>
      </c>
      <c r="O14" s="4">
        <v>1.64</v>
      </c>
      <c r="P14" s="4">
        <v>1.71</v>
      </c>
      <c r="Q14" s="4">
        <v>0</v>
      </c>
    </row>
    <row r="15" spans="1:19" ht="23.25" thickBot="1" x14ac:dyDescent="0.4">
      <c r="A15" s="5" t="s">
        <v>17</v>
      </c>
      <c r="B15" s="6">
        <v>2222</v>
      </c>
      <c r="C15" s="6">
        <v>2085</v>
      </c>
      <c r="D15" s="6">
        <v>2029</v>
      </c>
      <c r="E15" s="8">
        <v>0</v>
      </c>
      <c r="F15" s="7">
        <v>3210.6835000000001</v>
      </c>
      <c r="G15" s="7">
        <v>3394.4499000000001</v>
      </c>
      <c r="H15" s="7">
        <v>3580.0421999999999</v>
      </c>
      <c r="I15" s="8">
        <v>0</v>
      </c>
      <c r="J15" s="7">
        <v>3208.4133000000002</v>
      </c>
      <c r="K15" s="7">
        <v>3393.5459000000001</v>
      </c>
      <c r="L15" s="7">
        <v>3580.3092000000001</v>
      </c>
      <c r="M15" s="8">
        <v>0</v>
      </c>
      <c r="N15" s="8">
        <v>1.44</v>
      </c>
      <c r="O15" s="8">
        <v>1.63</v>
      </c>
      <c r="P15" s="8">
        <v>1.76</v>
      </c>
      <c r="Q15" s="8">
        <v>0</v>
      </c>
    </row>
    <row r="16" spans="1:19" ht="23.25" thickBot="1" x14ac:dyDescent="0.4">
      <c r="A16" s="1" t="s">
        <v>18</v>
      </c>
      <c r="B16" s="2">
        <v>2150</v>
      </c>
      <c r="C16" s="2">
        <v>2055</v>
      </c>
      <c r="D16" s="2">
        <v>1932</v>
      </c>
      <c r="E16" s="4">
        <v>0</v>
      </c>
      <c r="F16" s="3">
        <v>3459.1606000000002</v>
      </c>
      <c r="G16" s="3">
        <v>3506.134</v>
      </c>
      <c r="H16" s="3">
        <v>3207.5882999999999</v>
      </c>
      <c r="I16" s="4">
        <v>0</v>
      </c>
      <c r="J16" s="3">
        <v>3455.3253</v>
      </c>
      <c r="K16" s="3">
        <v>3496.8312000000001</v>
      </c>
      <c r="L16" s="3">
        <v>3202.4108000000001</v>
      </c>
      <c r="M16" s="4">
        <v>0</v>
      </c>
      <c r="N16" s="4">
        <v>1.61</v>
      </c>
      <c r="O16" s="4">
        <v>1.71</v>
      </c>
      <c r="P16" s="4">
        <v>1.66</v>
      </c>
      <c r="Q16" s="4">
        <v>0</v>
      </c>
    </row>
    <row r="17" spans="1:17" x14ac:dyDescent="0.35">
      <c r="A17" s="11" t="s">
        <v>20</v>
      </c>
      <c r="B17" s="12">
        <v>23327</v>
      </c>
      <c r="C17" s="12">
        <v>23580</v>
      </c>
      <c r="D17" s="12">
        <v>23677</v>
      </c>
      <c r="E17" s="12">
        <v>5104</v>
      </c>
      <c r="F17" s="13">
        <v>34685.685299999997</v>
      </c>
      <c r="G17" s="13">
        <v>37574.517399999997</v>
      </c>
      <c r="H17" s="13">
        <v>40340.975299999998</v>
      </c>
      <c r="I17" s="13">
        <v>8464.8665999999994</v>
      </c>
      <c r="J17" s="13">
        <v>34689.191599999998</v>
      </c>
      <c r="K17" s="13">
        <v>37537.340600000003</v>
      </c>
      <c r="L17" s="13">
        <v>40297.210299999999</v>
      </c>
      <c r="M17" s="13">
        <v>8451.2350000000006</v>
      </c>
      <c r="N17" s="11">
        <v>1.49</v>
      </c>
      <c r="O17" s="11">
        <v>1.59</v>
      </c>
      <c r="P17" s="11">
        <v>1.7</v>
      </c>
      <c r="Q17" s="11">
        <v>1.66</v>
      </c>
    </row>
    <row r="18" spans="1:17" ht="22.5" customHeight="1" x14ac:dyDescent="0.35">
      <c r="A18" s="178" t="s">
        <v>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79"/>
      <c r="Q18" s="79"/>
    </row>
    <row r="19" spans="1:17" x14ac:dyDescent="0.35">
      <c r="A19" s="178" t="s">
        <v>75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79"/>
      <c r="Q19" s="79"/>
    </row>
    <row r="20" spans="1:17" ht="23.25" customHeight="1" thickBot="1" x14ac:dyDescent="0.4">
      <c r="A20" s="179" t="s">
        <v>2</v>
      </c>
      <c r="B20" s="77"/>
      <c r="C20" s="180" t="s">
        <v>3</v>
      </c>
      <c r="D20" s="180"/>
      <c r="E20" s="78"/>
      <c r="F20" s="180" t="s">
        <v>4</v>
      </c>
      <c r="G20" s="180"/>
      <c r="H20" s="78"/>
      <c r="I20" s="78"/>
      <c r="J20" s="181" t="s">
        <v>5</v>
      </c>
      <c r="K20" s="181"/>
      <c r="L20" s="181"/>
      <c r="M20" s="181"/>
      <c r="N20" s="182" t="s">
        <v>6</v>
      </c>
      <c r="O20" s="182"/>
      <c r="P20" s="182"/>
      <c r="Q20" s="182"/>
    </row>
    <row r="21" spans="1:17" ht="24" thickTop="1" thickBot="1" x14ac:dyDescent="0.4">
      <c r="A21" s="180"/>
      <c r="B21" s="9">
        <v>2557</v>
      </c>
      <c r="C21" s="9">
        <v>2558</v>
      </c>
      <c r="D21" s="9">
        <v>2559</v>
      </c>
      <c r="E21" s="9">
        <v>2560</v>
      </c>
      <c r="F21" s="9">
        <v>2557</v>
      </c>
      <c r="G21" s="9">
        <v>2558</v>
      </c>
      <c r="H21" s="9">
        <v>2559</v>
      </c>
      <c r="I21" s="9">
        <v>2560</v>
      </c>
      <c r="J21" s="9">
        <v>2557</v>
      </c>
      <c r="K21" s="9">
        <v>2558</v>
      </c>
      <c r="L21" s="9">
        <v>2559</v>
      </c>
      <c r="M21" s="9">
        <v>2560</v>
      </c>
      <c r="N21" s="10">
        <v>2557</v>
      </c>
      <c r="O21" s="10">
        <v>2558</v>
      </c>
      <c r="P21" s="10">
        <v>2559</v>
      </c>
      <c r="Q21" s="10">
        <v>2560</v>
      </c>
    </row>
    <row r="22" spans="1:17" ht="24" thickTop="1" thickBot="1" x14ac:dyDescent="0.4">
      <c r="A22" s="5" t="s">
        <v>7</v>
      </c>
      <c r="B22" s="8">
        <v>182</v>
      </c>
      <c r="C22" s="8">
        <v>171</v>
      </c>
      <c r="D22" s="8">
        <v>110</v>
      </c>
      <c r="E22" s="8">
        <v>175</v>
      </c>
      <c r="F22" s="8">
        <v>101.51309999999999</v>
      </c>
      <c r="G22" s="8">
        <v>147.56700000000001</v>
      </c>
      <c r="H22" s="8">
        <v>90.820599999999999</v>
      </c>
      <c r="I22" s="8">
        <v>133.02080000000001</v>
      </c>
      <c r="J22" s="8">
        <v>100.8506</v>
      </c>
      <c r="K22" s="8">
        <v>146.83860000000001</v>
      </c>
      <c r="L22" s="8">
        <v>90.539000000000001</v>
      </c>
      <c r="M22" s="8">
        <v>132.4059</v>
      </c>
      <c r="N22" s="8">
        <v>0.56000000000000005</v>
      </c>
      <c r="O22" s="8">
        <v>0.86</v>
      </c>
      <c r="P22" s="8">
        <v>0.83</v>
      </c>
      <c r="Q22" s="8">
        <v>0.76</v>
      </c>
    </row>
    <row r="23" spans="1:17" ht="23.25" thickBot="1" x14ac:dyDescent="0.4">
      <c r="A23" s="1" t="s">
        <v>8</v>
      </c>
      <c r="B23" s="4">
        <v>137</v>
      </c>
      <c r="C23" s="4">
        <v>147</v>
      </c>
      <c r="D23" s="4">
        <v>182</v>
      </c>
      <c r="E23" s="4">
        <v>147</v>
      </c>
      <c r="F23" s="4">
        <v>76.233000000000004</v>
      </c>
      <c r="G23" s="4">
        <v>100.5042</v>
      </c>
      <c r="H23" s="4">
        <v>115.8904</v>
      </c>
      <c r="I23" s="4">
        <v>127.2747</v>
      </c>
      <c r="J23" s="4">
        <v>75.786100000000005</v>
      </c>
      <c r="K23" s="4">
        <v>100.4366</v>
      </c>
      <c r="L23" s="4">
        <v>115.3245</v>
      </c>
      <c r="M23" s="4">
        <v>127.0313</v>
      </c>
      <c r="N23" s="4">
        <v>0.56000000000000005</v>
      </c>
      <c r="O23" s="4">
        <v>0.68</v>
      </c>
      <c r="P23" s="4">
        <v>0.64</v>
      </c>
      <c r="Q23" s="4">
        <v>0.87</v>
      </c>
    </row>
    <row r="24" spans="1:17" ht="23.25" thickBot="1" x14ac:dyDescent="0.4">
      <c r="A24" s="5" t="s">
        <v>9</v>
      </c>
      <c r="B24" s="8">
        <v>131</v>
      </c>
      <c r="C24" s="8">
        <v>156</v>
      </c>
      <c r="D24" s="8">
        <v>42</v>
      </c>
      <c r="E24" s="8">
        <v>173</v>
      </c>
      <c r="F24" s="8">
        <v>80.307699999999997</v>
      </c>
      <c r="G24" s="8">
        <v>122.77760000000001</v>
      </c>
      <c r="H24" s="8">
        <v>27.106000000000002</v>
      </c>
      <c r="I24" s="8">
        <v>155.2749</v>
      </c>
      <c r="J24" s="8">
        <v>80.1464</v>
      </c>
      <c r="K24" s="8">
        <v>121.7247</v>
      </c>
      <c r="L24" s="8">
        <v>26.9193</v>
      </c>
      <c r="M24" s="8">
        <v>153.63509999999999</v>
      </c>
      <c r="N24" s="8">
        <v>0.61</v>
      </c>
      <c r="O24" s="8">
        <v>0.79</v>
      </c>
      <c r="P24" s="8">
        <v>0.65</v>
      </c>
      <c r="Q24" s="8">
        <v>0.9</v>
      </c>
    </row>
    <row r="25" spans="1:17" ht="23.25" thickBot="1" x14ac:dyDescent="0.4">
      <c r="A25" s="1" t="s">
        <v>10</v>
      </c>
      <c r="B25" s="4">
        <v>143</v>
      </c>
      <c r="C25" s="4">
        <v>116</v>
      </c>
      <c r="D25" s="4">
        <v>87</v>
      </c>
      <c r="E25" s="4">
        <v>0</v>
      </c>
      <c r="F25" s="4">
        <v>85.880200000000002</v>
      </c>
      <c r="G25" s="4">
        <v>92.648899999999998</v>
      </c>
      <c r="H25" s="4">
        <v>62.045400000000001</v>
      </c>
      <c r="I25" s="4">
        <v>0</v>
      </c>
      <c r="J25" s="4">
        <v>85.671400000000006</v>
      </c>
      <c r="K25" s="4">
        <v>92.147999999999996</v>
      </c>
      <c r="L25" s="4">
        <v>61.700800000000001</v>
      </c>
      <c r="M25" s="4">
        <v>0</v>
      </c>
      <c r="N25" s="4">
        <v>0.6</v>
      </c>
      <c r="O25" s="4">
        <v>0.8</v>
      </c>
      <c r="P25" s="4">
        <v>0.71</v>
      </c>
      <c r="Q25" s="4">
        <v>0</v>
      </c>
    </row>
    <row r="26" spans="1:17" ht="23.25" thickBot="1" x14ac:dyDescent="0.4">
      <c r="A26" s="5" t="s">
        <v>11</v>
      </c>
      <c r="B26" s="8">
        <v>132</v>
      </c>
      <c r="C26" s="8">
        <v>110</v>
      </c>
      <c r="D26" s="8">
        <v>133</v>
      </c>
      <c r="E26" s="8">
        <v>0</v>
      </c>
      <c r="F26" s="8">
        <v>97.133099999999999</v>
      </c>
      <c r="G26" s="8">
        <v>85.109700000000004</v>
      </c>
      <c r="H26" s="8">
        <v>100.97150000000001</v>
      </c>
      <c r="I26" s="8">
        <v>0</v>
      </c>
      <c r="J26" s="8">
        <v>97.3005</v>
      </c>
      <c r="K26" s="8">
        <v>84.622900000000001</v>
      </c>
      <c r="L26" s="8">
        <v>100.75790000000001</v>
      </c>
      <c r="M26" s="8">
        <v>0</v>
      </c>
      <c r="N26" s="8">
        <v>0.74</v>
      </c>
      <c r="O26" s="8">
        <v>0.77</v>
      </c>
      <c r="P26" s="8">
        <v>0.76</v>
      </c>
      <c r="Q26" s="8">
        <v>0</v>
      </c>
    </row>
    <row r="27" spans="1:17" ht="23.25" thickBot="1" x14ac:dyDescent="0.4">
      <c r="A27" s="1" t="s">
        <v>12</v>
      </c>
      <c r="B27" s="4">
        <v>164</v>
      </c>
      <c r="C27" s="4">
        <v>108</v>
      </c>
      <c r="D27" s="4">
        <v>150</v>
      </c>
      <c r="E27" s="4">
        <v>0</v>
      </c>
      <c r="F27" s="4">
        <v>124.8409</v>
      </c>
      <c r="G27" s="4">
        <v>85.601699999999994</v>
      </c>
      <c r="H27" s="4">
        <v>128.71870000000001</v>
      </c>
      <c r="I27" s="4">
        <v>0</v>
      </c>
      <c r="J27" s="4">
        <v>124.1272</v>
      </c>
      <c r="K27" s="4">
        <v>85.118399999999994</v>
      </c>
      <c r="L27" s="4">
        <v>128.2645</v>
      </c>
      <c r="M27" s="4">
        <v>0</v>
      </c>
      <c r="N27" s="4">
        <v>0.76</v>
      </c>
      <c r="O27" s="4">
        <v>0.79</v>
      </c>
      <c r="P27" s="4">
        <v>0.86</v>
      </c>
      <c r="Q27" s="4">
        <v>0</v>
      </c>
    </row>
    <row r="28" spans="1:17" ht="23.25" thickBot="1" x14ac:dyDescent="0.4">
      <c r="A28" s="5" t="s">
        <v>13</v>
      </c>
      <c r="B28" s="8">
        <v>122</v>
      </c>
      <c r="C28" s="8">
        <v>139</v>
      </c>
      <c r="D28" s="8">
        <v>149</v>
      </c>
      <c r="E28" s="8">
        <v>0</v>
      </c>
      <c r="F28" s="8">
        <v>96.531400000000005</v>
      </c>
      <c r="G28" s="8">
        <v>132.77209999999999</v>
      </c>
      <c r="H28" s="8">
        <v>119.798</v>
      </c>
      <c r="I28" s="8">
        <v>0</v>
      </c>
      <c r="J28" s="8">
        <v>95.792900000000003</v>
      </c>
      <c r="K28" s="8">
        <v>133.11850000000001</v>
      </c>
      <c r="L28" s="8">
        <v>119.4383</v>
      </c>
      <c r="M28" s="8">
        <v>0</v>
      </c>
      <c r="N28" s="8">
        <v>0.79</v>
      </c>
      <c r="O28" s="8">
        <v>0.96</v>
      </c>
      <c r="P28" s="8">
        <v>0.8</v>
      </c>
      <c r="Q28" s="8">
        <v>0</v>
      </c>
    </row>
    <row r="29" spans="1:17" ht="23.25" thickBot="1" x14ac:dyDescent="0.4">
      <c r="A29" s="1" t="s">
        <v>14</v>
      </c>
      <c r="B29" s="4">
        <v>145</v>
      </c>
      <c r="C29" s="4">
        <v>142</v>
      </c>
      <c r="D29" s="4">
        <v>137</v>
      </c>
      <c r="E29" s="4">
        <v>0</v>
      </c>
      <c r="F29" s="4">
        <v>135.3366</v>
      </c>
      <c r="G29" s="4">
        <v>122.17749999999999</v>
      </c>
      <c r="H29" s="4">
        <v>109.62430000000001</v>
      </c>
      <c r="I29" s="4">
        <v>0</v>
      </c>
      <c r="J29" s="4">
        <v>135.09649999999999</v>
      </c>
      <c r="K29" s="4">
        <v>121.7216</v>
      </c>
      <c r="L29" s="4">
        <v>109.1617</v>
      </c>
      <c r="M29" s="4">
        <v>0</v>
      </c>
      <c r="N29" s="4">
        <v>0.93</v>
      </c>
      <c r="O29" s="4">
        <v>0.86</v>
      </c>
      <c r="P29" s="4">
        <v>0.8</v>
      </c>
      <c r="Q29" s="4">
        <v>0</v>
      </c>
    </row>
    <row r="30" spans="1:17" ht="23.25" thickBot="1" x14ac:dyDescent="0.4">
      <c r="A30" s="5" t="s">
        <v>15</v>
      </c>
      <c r="B30" s="8">
        <v>150</v>
      </c>
      <c r="C30" s="8">
        <v>137</v>
      </c>
      <c r="D30" s="8">
        <v>163</v>
      </c>
      <c r="E30" s="8">
        <v>0</v>
      </c>
      <c r="F30" s="8">
        <v>133.9058</v>
      </c>
      <c r="G30" s="8">
        <v>109.3629</v>
      </c>
      <c r="H30" s="8">
        <v>145.10050000000001</v>
      </c>
      <c r="I30" s="8">
        <v>0</v>
      </c>
      <c r="J30" s="8">
        <v>133.22559999999999</v>
      </c>
      <c r="K30" s="8">
        <v>109.675</v>
      </c>
      <c r="L30" s="8">
        <v>144.73179999999999</v>
      </c>
      <c r="M30" s="8">
        <v>0</v>
      </c>
      <c r="N30" s="8">
        <v>0.89</v>
      </c>
      <c r="O30" s="8">
        <v>0.8</v>
      </c>
      <c r="P30" s="8">
        <v>0.89</v>
      </c>
      <c r="Q30" s="8">
        <v>0</v>
      </c>
    </row>
    <row r="31" spans="1:17" ht="23.25" thickBot="1" x14ac:dyDescent="0.4">
      <c r="A31" s="1" t="s">
        <v>16</v>
      </c>
      <c r="B31" s="4">
        <v>128</v>
      </c>
      <c r="C31" s="4">
        <v>152</v>
      </c>
      <c r="D31" s="4">
        <v>150</v>
      </c>
      <c r="E31" s="4">
        <v>0</v>
      </c>
      <c r="F31" s="4">
        <v>118.9294</v>
      </c>
      <c r="G31" s="4">
        <v>131.21899999999999</v>
      </c>
      <c r="H31" s="4">
        <v>115.5754</v>
      </c>
      <c r="I31" s="4">
        <v>0</v>
      </c>
      <c r="J31" s="4">
        <v>118.2702</v>
      </c>
      <c r="K31" s="4">
        <v>130.57900000000001</v>
      </c>
      <c r="L31" s="4">
        <v>115.1884</v>
      </c>
      <c r="M31" s="4">
        <v>0</v>
      </c>
      <c r="N31" s="4">
        <v>0.93</v>
      </c>
      <c r="O31" s="4">
        <v>0.86</v>
      </c>
      <c r="P31" s="4">
        <v>0.77</v>
      </c>
      <c r="Q31" s="4">
        <v>0</v>
      </c>
    </row>
    <row r="32" spans="1:17" ht="23.25" thickBot="1" x14ac:dyDescent="0.4">
      <c r="A32" s="5" t="s">
        <v>17</v>
      </c>
      <c r="B32" s="8">
        <v>174</v>
      </c>
      <c r="C32" s="8">
        <v>137</v>
      </c>
      <c r="D32" s="8">
        <v>193</v>
      </c>
      <c r="E32" s="8">
        <v>0</v>
      </c>
      <c r="F32" s="8">
        <v>117.7912</v>
      </c>
      <c r="G32" s="8">
        <v>118.5082</v>
      </c>
      <c r="H32" s="8">
        <v>146.46619999999999</v>
      </c>
      <c r="I32" s="8">
        <v>0</v>
      </c>
      <c r="J32" s="8">
        <v>117.008</v>
      </c>
      <c r="K32" s="8">
        <v>117.9233</v>
      </c>
      <c r="L32" s="8">
        <v>146.233</v>
      </c>
      <c r="M32" s="8">
        <v>0</v>
      </c>
      <c r="N32" s="8">
        <v>0.68</v>
      </c>
      <c r="O32" s="8">
        <v>0.87</v>
      </c>
      <c r="P32" s="8">
        <v>0.76</v>
      </c>
      <c r="Q32" s="8">
        <v>0</v>
      </c>
    </row>
    <row r="33" spans="1:17" ht="23.25" thickBot="1" x14ac:dyDescent="0.4">
      <c r="A33" s="1" t="s">
        <v>18</v>
      </c>
      <c r="B33" s="4">
        <v>167</v>
      </c>
      <c r="C33" s="4">
        <v>118</v>
      </c>
      <c r="D33" s="4">
        <v>185</v>
      </c>
      <c r="E33" s="4">
        <v>0</v>
      </c>
      <c r="F33" s="4">
        <v>138.2861</v>
      </c>
      <c r="G33" s="4">
        <v>90.360799999999998</v>
      </c>
      <c r="H33" s="4">
        <v>167.28989999999999</v>
      </c>
      <c r="I33" s="4">
        <v>0</v>
      </c>
      <c r="J33" s="4">
        <v>137.03700000000001</v>
      </c>
      <c r="K33" s="4">
        <v>90.422700000000006</v>
      </c>
      <c r="L33" s="4">
        <v>166.94890000000001</v>
      </c>
      <c r="M33" s="4">
        <v>0</v>
      </c>
      <c r="N33" s="4">
        <v>0.83</v>
      </c>
      <c r="O33" s="4">
        <v>0.77</v>
      </c>
      <c r="P33" s="4">
        <v>0.9</v>
      </c>
      <c r="Q33" s="4">
        <v>0</v>
      </c>
    </row>
    <row r="34" spans="1:17" x14ac:dyDescent="0.35">
      <c r="A34" s="11" t="s">
        <v>20</v>
      </c>
      <c r="B34" s="12">
        <v>1775</v>
      </c>
      <c r="C34" s="12">
        <v>1633</v>
      </c>
      <c r="D34" s="12">
        <v>1681</v>
      </c>
      <c r="E34" s="11">
        <v>495</v>
      </c>
      <c r="F34" s="13">
        <v>1306.6885</v>
      </c>
      <c r="G34" s="13">
        <v>1338.6096</v>
      </c>
      <c r="H34" s="13">
        <v>1329.4069</v>
      </c>
      <c r="I34" s="11">
        <v>415.57040000000001</v>
      </c>
      <c r="J34" s="13">
        <v>1300.3124</v>
      </c>
      <c r="K34" s="13">
        <v>1334.3293000000001</v>
      </c>
      <c r="L34" s="13">
        <v>1325.2081000000001</v>
      </c>
      <c r="M34" s="11">
        <v>413.07229999999998</v>
      </c>
      <c r="N34" s="11">
        <v>0.74</v>
      </c>
      <c r="O34" s="11">
        <v>0.82</v>
      </c>
      <c r="P34" s="11">
        <v>0.79</v>
      </c>
      <c r="Q34" s="11">
        <v>0.84</v>
      </c>
    </row>
    <row r="35" spans="1:17" x14ac:dyDescent="0.35">
      <c r="A35" s="178" t="s">
        <v>0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79"/>
      <c r="Q35" s="79"/>
    </row>
    <row r="36" spans="1:17" x14ac:dyDescent="0.35">
      <c r="A36" s="178" t="s">
        <v>85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79"/>
      <c r="Q36" s="79"/>
    </row>
    <row r="37" spans="1:17" ht="23.25" customHeight="1" thickBot="1" x14ac:dyDescent="0.4">
      <c r="A37" s="179" t="s">
        <v>2</v>
      </c>
      <c r="B37" s="77"/>
      <c r="C37" s="180" t="s">
        <v>3</v>
      </c>
      <c r="D37" s="180"/>
      <c r="E37" s="78"/>
      <c r="F37" s="180" t="s">
        <v>4</v>
      </c>
      <c r="G37" s="180"/>
      <c r="H37" s="78"/>
      <c r="I37" s="78"/>
      <c r="J37" s="181" t="s">
        <v>5</v>
      </c>
      <c r="K37" s="181"/>
      <c r="L37" s="181"/>
      <c r="M37" s="181"/>
      <c r="N37" s="182" t="s">
        <v>6</v>
      </c>
      <c r="O37" s="182"/>
      <c r="P37" s="182"/>
      <c r="Q37" s="182"/>
    </row>
    <row r="38" spans="1:17" ht="24" thickTop="1" thickBot="1" x14ac:dyDescent="0.4">
      <c r="A38" s="180"/>
      <c r="B38" s="9">
        <v>2557</v>
      </c>
      <c r="C38" s="9">
        <v>2558</v>
      </c>
      <c r="D38" s="9">
        <v>2559</v>
      </c>
      <c r="E38" s="9">
        <v>2560</v>
      </c>
      <c r="F38" s="9">
        <v>2557</v>
      </c>
      <c r="G38" s="9">
        <v>2558</v>
      </c>
      <c r="H38" s="9">
        <v>2559</v>
      </c>
      <c r="I38" s="9">
        <v>2560</v>
      </c>
      <c r="J38" s="9">
        <v>2557</v>
      </c>
      <c r="K38" s="9">
        <v>2558</v>
      </c>
      <c r="L38" s="9">
        <v>2559</v>
      </c>
      <c r="M38" s="9">
        <v>2560</v>
      </c>
      <c r="N38" s="10">
        <v>2557</v>
      </c>
      <c r="O38" s="10">
        <v>2558</v>
      </c>
      <c r="P38" s="10">
        <v>2559</v>
      </c>
      <c r="Q38" s="10">
        <v>2560</v>
      </c>
    </row>
    <row r="39" spans="1:17" ht="24" thickTop="1" thickBot="1" x14ac:dyDescent="0.4">
      <c r="A39" s="5" t="s">
        <v>7</v>
      </c>
      <c r="B39" s="8">
        <v>227</v>
      </c>
      <c r="C39" s="8">
        <v>187</v>
      </c>
      <c r="D39" s="8">
        <v>244</v>
      </c>
      <c r="E39" s="8">
        <v>252</v>
      </c>
      <c r="F39" s="8">
        <v>153.26990000000001</v>
      </c>
      <c r="G39" s="8">
        <v>131.2953</v>
      </c>
      <c r="H39" s="8">
        <v>195.2216</v>
      </c>
      <c r="I39" s="8">
        <v>227.42080000000001</v>
      </c>
      <c r="J39" s="8">
        <v>152.69280000000001</v>
      </c>
      <c r="K39" s="8">
        <v>130.68530000000001</v>
      </c>
      <c r="L39" s="8">
        <v>194.57589999999999</v>
      </c>
      <c r="M39" s="8">
        <v>226.78309999999999</v>
      </c>
      <c r="N39" s="8">
        <v>0.68</v>
      </c>
      <c r="O39" s="8">
        <v>0.7</v>
      </c>
      <c r="P39" s="8">
        <v>0.8</v>
      </c>
      <c r="Q39" s="8">
        <v>0.9</v>
      </c>
    </row>
    <row r="40" spans="1:17" ht="23.25" thickBot="1" x14ac:dyDescent="0.4">
      <c r="A40" s="1" t="s">
        <v>8</v>
      </c>
      <c r="B40" s="4">
        <v>192</v>
      </c>
      <c r="C40" s="4">
        <v>206</v>
      </c>
      <c r="D40" s="4">
        <v>229</v>
      </c>
      <c r="E40" s="4">
        <v>240</v>
      </c>
      <c r="F40" s="4">
        <v>158.2081</v>
      </c>
      <c r="G40" s="4">
        <v>175.72989999999999</v>
      </c>
      <c r="H40" s="4">
        <v>162.91470000000001</v>
      </c>
      <c r="I40" s="4">
        <v>224.53469999999999</v>
      </c>
      <c r="J40" s="4">
        <v>157.7149</v>
      </c>
      <c r="K40" s="4">
        <v>175.16630000000001</v>
      </c>
      <c r="L40" s="4">
        <v>161.9177</v>
      </c>
      <c r="M40" s="4">
        <v>223.62389999999999</v>
      </c>
      <c r="N40" s="4">
        <v>0.82</v>
      </c>
      <c r="O40" s="4">
        <v>0.85</v>
      </c>
      <c r="P40" s="4">
        <v>0.71</v>
      </c>
      <c r="Q40" s="4">
        <v>0.94</v>
      </c>
    </row>
    <row r="41" spans="1:17" ht="23.25" thickBot="1" x14ac:dyDescent="0.4">
      <c r="A41" s="5" t="s">
        <v>9</v>
      </c>
      <c r="B41" s="8">
        <v>199</v>
      </c>
      <c r="C41" s="8">
        <v>218</v>
      </c>
      <c r="D41" s="8">
        <v>245</v>
      </c>
      <c r="E41" s="8">
        <v>236</v>
      </c>
      <c r="F41" s="8">
        <v>154.6634</v>
      </c>
      <c r="G41" s="8">
        <v>170.84719999999999</v>
      </c>
      <c r="H41" s="8">
        <v>198.93430000000001</v>
      </c>
      <c r="I41" s="8">
        <v>194.2295</v>
      </c>
      <c r="J41" s="8">
        <v>154.03460000000001</v>
      </c>
      <c r="K41" s="8">
        <v>170.01929999999999</v>
      </c>
      <c r="L41" s="8">
        <v>197.47540000000001</v>
      </c>
      <c r="M41" s="8">
        <v>193.2158</v>
      </c>
      <c r="N41" s="8">
        <v>0.78</v>
      </c>
      <c r="O41" s="8">
        <v>0.78</v>
      </c>
      <c r="P41" s="8">
        <v>0.81</v>
      </c>
      <c r="Q41" s="8">
        <v>0.82</v>
      </c>
    </row>
    <row r="42" spans="1:17" ht="23.25" thickBot="1" x14ac:dyDescent="0.4">
      <c r="A42" s="1" t="s">
        <v>10</v>
      </c>
      <c r="B42" s="4">
        <v>219</v>
      </c>
      <c r="C42" s="4">
        <v>200</v>
      </c>
      <c r="D42" s="4">
        <v>270</v>
      </c>
      <c r="E42" s="4">
        <v>16</v>
      </c>
      <c r="F42" s="4">
        <v>161.03749999999999</v>
      </c>
      <c r="G42" s="4">
        <v>194.36189999999999</v>
      </c>
      <c r="H42" s="4">
        <v>206.97059999999999</v>
      </c>
      <c r="I42" s="4">
        <v>12.591200000000001</v>
      </c>
      <c r="J42" s="4">
        <v>159.66970000000001</v>
      </c>
      <c r="K42" s="4">
        <v>192.417</v>
      </c>
      <c r="L42" s="4">
        <v>205.08869999999999</v>
      </c>
      <c r="M42" s="4">
        <v>12.591200000000001</v>
      </c>
      <c r="N42" s="4">
        <v>0.74</v>
      </c>
      <c r="O42" s="4">
        <v>0.97</v>
      </c>
      <c r="P42" s="4">
        <v>0.77</v>
      </c>
      <c r="Q42" s="4">
        <v>0.79</v>
      </c>
    </row>
    <row r="43" spans="1:17" ht="23.25" thickBot="1" x14ac:dyDescent="0.4">
      <c r="A43" s="5" t="s">
        <v>11</v>
      </c>
      <c r="B43" s="8">
        <v>229</v>
      </c>
      <c r="C43" s="8">
        <v>224</v>
      </c>
      <c r="D43" s="8">
        <v>209</v>
      </c>
      <c r="E43" s="8">
        <v>0</v>
      </c>
      <c r="F43" s="8">
        <v>166.53380000000001</v>
      </c>
      <c r="G43" s="8">
        <v>189.71100000000001</v>
      </c>
      <c r="H43" s="8">
        <v>204.56100000000001</v>
      </c>
      <c r="I43" s="8">
        <v>0</v>
      </c>
      <c r="J43" s="8">
        <v>165.63829999999999</v>
      </c>
      <c r="K43" s="8">
        <v>188.87979999999999</v>
      </c>
      <c r="L43" s="8">
        <v>203.4588</v>
      </c>
      <c r="M43" s="8">
        <v>0</v>
      </c>
      <c r="N43" s="8">
        <v>0.73</v>
      </c>
      <c r="O43" s="8">
        <v>0.85</v>
      </c>
      <c r="P43" s="8">
        <v>0.98</v>
      </c>
      <c r="Q43" s="8">
        <v>0</v>
      </c>
    </row>
    <row r="44" spans="1:17" ht="23.25" thickBot="1" x14ac:dyDescent="0.4">
      <c r="A44" s="1" t="s">
        <v>12</v>
      </c>
      <c r="B44" s="4">
        <v>215</v>
      </c>
      <c r="C44" s="4">
        <v>177</v>
      </c>
      <c r="D44" s="4">
        <v>199</v>
      </c>
      <c r="E44" s="4">
        <v>0</v>
      </c>
      <c r="F44" s="4">
        <v>146.63910000000001</v>
      </c>
      <c r="G44" s="4">
        <v>161.76050000000001</v>
      </c>
      <c r="H44" s="4">
        <v>174.7115</v>
      </c>
      <c r="I44" s="4">
        <v>0</v>
      </c>
      <c r="J44" s="4">
        <v>146.66730000000001</v>
      </c>
      <c r="K44" s="4">
        <v>160.85210000000001</v>
      </c>
      <c r="L44" s="4">
        <v>173.88030000000001</v>
      </c>
      <c r="M44" s="4">
        <v>0</v>
      </c>
      <c r="N44" s="4">
        <v>0.68</v>
      </c>
      <c r="O44" s="4">
        <v>0.91</v>
      </c>
      <c r="P44" s="4">
        <v>0.88</v>
      </c>
      <c r="Q44" s="4">
        <v>0</v>
      </c>
    </row>
    <row r="45" spans="1:17" ht="23.25" thickBot="1" x14ac:dyDescent="0.4">
      <c r="A45" s="5" t="s">
        <v>13</v>
      </c>
      <c r="B45" s="8">
        <v>198</v>
      </c>
      <c r="C45" s="8">
        <v>205</v>
      </c>
      <c r="D45" s="8">
        <v>166</v>
      </c>
      <c r="E45" s="8">
        <v>0</v>
      </c>
      <c r="F45" s="8">
        <v>168.70330000000001</v>
      </c>
      <c r="G45" s="8">
        <v>165.0564</v>
      </c>
      <c r="H45" s="8">
        <v>143.42359999999999</v>
      </c>
      <c r="I45" s="8">
        <v>0</v>
      </c>
      <c r="J45" s="8">
        <v>167.57239999999999</v>
      </c>
      <c r="K45" s="8">
        <v>164.20590000000001</v>
      </c>
      <c r="L45" s="8">
        <v>142.93389999999999</v>
      </c>
      <c r="M45" s="8">
        <v>0</v>
      </c>
      <c r="N45" s="8">
        <v>0.85</v>
      </c>
      <c r="O45" s="8">
        <v>0.81</v>
      </c>
      <c r="P45" s="8">
        <v>0.86</v>
      </c>
      <c r="Q45" s="8">
        <v>0</v>
      </c>
    </row>
    <row r="46" spans="1:17" ht="23.25" thickBot="1" x14ac:dyDescent="0.4">
      <c r="A46" s="1" t="s">
        <v>14</v>
      </c>
      <c r="B46" s="4">
        <v>219</v>
      </c>
      <c r="C46" s="4">
        <v>212</v>
      </c>
      <c r="D46" s="4">
        <v>203</v>
      </c>
      <c r="E46" s="4">
        <v>0</v>
      </c>
      <c r="F46" s="4">
        <v>170.80439999999999</v>
      </c>
      <c r="G46" s="4">
        <v>172.9348</v>
      </c>
      <c r="H46" s="4">
        <v>170.53100000000001</v>
      </c>
      <c r="I46" s="4">
        <v>0</v>
      </c>
      <c r="J46" s="4">
        <v>170.02459999999999</v>
      </c>
      <c r="K46" s="4">
        <v>171.59639999999999</v>
      </c>
      <c r="L46" s="4">
        <v>169.65860000000001</v>
      </c>
      <c r="M46" s="4">
        <v>0</v>
      </c>
      <c r="N46" s="4">
        <v>0.78</v>
      </c>
      <c r="O46" s="4">
        <v>0.82</v>
      </c>
      <c r="P46" s="4">
        <v>0.84</v>
      </c>
      <c r="Q46" s="4">
        <v>0</v>
      </c>
    </row>
    <row r="47" spans="1:17" ht="23.25" thickBot="1" x14ac:dyDescent="0.4">
      <c r="A47" s="5" t="s">
        <v>15</v>
      </c>
      <c r="B47" s="8">
        <v>203</v>
      </c>
      <c r="C47" s="8">
        <v>241</v>
      </c>
      <c r="D47" s="8">
        <v>210</v>
      </c>
      <c r="E47" s="8">
        <v>0</v>
      </c>
      <c r="F47" s="8">
        <v>153.18</v>
      </c>
      <c r="G47" s="8">
        <v>190.96440000000001</v>
      </c>
      <c r="H47" s="8">
        <v>168.7491</v>
      </c>
      <c r="I47" s="8">
        <v>0</v>
      </c>
      <c r="J47" s="8">
        <v>152.43389999999999</v>
      </c>
      <c r="K47" s="8">
        <v>189.26240000000001</v>
      </c>
      <c r="L47" s="8">
        <v>167.5472</v>
      </c>
      <c r="M47" s="8">
        <v>0</v>
      </c>
      <c r="N47" s="8">
        <v>0.75</v>
      </c>
      <c r="O47" s="8">
        <v>0.79</v>
      </c>
      <c r="P47" s="8">
        <v>0.8</v>
      </c>
      <c r="Q47" s="8">
        <v>0</v>
      </c>
    </row>
    <row r="48" spans="1:17" ht="23.25" thickBot="1" x14ac:dyDescent="0.4">
      <c r="A48" s="1" t="s">
        <v>16</v>
      </c>
      <c r="B48" s="4">
        <v>197</v>
      </c>
      <c r="C48" s="4">
        <v>243</v>
      </c>
      <c r="D48" s="4">
        <v>213</v>
      </c>
      <c r="E48" s="4">
        <v>0</v>
      </c>
      <c r="F48" s="4">
        <v>168.15039999999999</v>
      </c>
      <c r="G48" s="4">
        <v>197.92619999999999</v>
      </c>
      <c r="H48" s="4">
        <v>186.2253</v>
      </c>
      <c r="I48" s="4">
        <v>0</v>
      </c>
      <c r="J48" s="4">
        <v>167.24780000000001</v>
      </c>
      <c r="K48" s="4">
        <v>196.95079999999999</v>
      </c>
      <c r="L48" s="4">
        <v>186.38499999999999</v>
      </c>
      <c r="M48" s="4">
        <v>0</v>
      </c>
      <c r="N48" s="4">
        <v>0.85</v>
      </c>
      <c r="O48" s="4">
        <v>0.81</v>
      </c>
      <c r="P48" s="4">
        <v>0.87</v>
      </c>
      <c r="Q48" s="4">
        <v>0</v>
      </c>
    </row>
    <row r="49" spans="1:17" ht="23.25" thickBot="1" x14ac:dyDescent="0.4">
      <c r="A49" s="5" t="s">
        <v>17</v>
      </c>
      <c r="B49" s="8">
        <v>205</v>
      </c>
      <c r="C49" s="8">
        <v>234</v>
      </c>
      <c r="D49" s="8">
        <v>229</v>
      </c>
      <c r="E49" s="8">
        <v>0</v>
      </c>
      <c r="F49" s="8">
        <v>157.80269999999999</v>
      </c>
      <c r="G49" s="8">
        <v>184.73480000000001</v>
      </c>
      <c r="H49" s="8">
        <v>223.77520000000001</v>
      </c>
      <c r="I49" s="8">
        <v>0</v>
      </c>
      <c r="J49" s="8">
        <v>156.49119999999999</v>
      </c>
      <c r="K49" s="8">
        <v>182.917</v>
      </c>
      <c r="L49" s="8">
        <v>223.49189999999999</v>
      </c>
      <c r="M49" s="8">
        <v>0</v>
      </c>
      <c r="N49" s="8">
        <v>0.77</v>
      </c>
      <c r="O49" s="8">
        <v>0.79</v>
      </c>
      <c r="P49" s="8">
        <v>0.98</v>
      </c>
      <c r="Q49" s="8">
        <v>0</v>
      </c>
    </row>
    <row r="50" spans="1:17" ht="23.25" thickBot="1" x14ac:dyDescent="0.4">
      <c r="A50" s="1" t="s">
        <v>18</v>
      </c>
      <c r="B50" s="4">
        <v>242</v>
      </c>
      <c r="C50" s="4">
        <v>250</v>
      </c>
      <c r="D50" s="4">
        <v>223</v>
      </c>
      <c r="E50" s="4">
        <v>0</v>
      </c>
      <c r="F50" s="4">
        <v>182.57040000000001</v>
      </c>
      <c r="G50" s="4">
        <v>191.24359999999999</v>
      </c>
      <c r="H50" s="4">
        <v>177.047</v>
      </c>
      <c r="I50" s="4">
        <v>0</v>
      </c>
      <c r="J50" s="4">
        <v>181.7841</v>
      </c>
      <c r="K50" s="4">
        <v>190.68119999999999</v>
      </c>
      <c r="L50" s="4">
        <v>176.01</v>
      </c>
      <c r="M50" s="4">
        <v>0</v>
      </c>
      <c r="N50" s="4">
        <v>0.75</v>
      </c>
      <c r="O50" s="4">
        <v>0.76</v>
      </c>
      <c r="P50" s="4">
        <v>0.79</v>
      </c>
      <c r="Q50" s="4">
        <v>0</v>
      </c>
    </row>
    <row r="51" spans="1:17" x14ac:dyDescent="0.35">
      <c r="A51" s="11" t="s">
        <v>20</v>
      </c>
      <c r="B51" s="12">
        <v>2545</v>
      </c>
      <c r="C51" s="12">
        <v>2597</v>
      </c>
      <c r="D51" s="12">
        <v>2640</v>
      </c>
      <c r="E51" s="11">
        <v>744</v>
      </c>
      <c r="F51" s="13">
        <v>1941.5630000000001</v>
      </c>
      <c r="G51" s="13">
        <v>2126.5659999999998</v>
      </c>
      <c r="H51" s="13">
        <v>2213.0648999999999</v>
      </c>
      <c r="I51" s="11">
        <v>658.77620000000002</v>
      </c>
      <c r="J51" s="13">
        <v>1931.9716000000001</v>
      </c>
      <c r="K51" s="13">
        <v>2113.6334999999999</v>
      </c>
      <c r="L51" s="13">
        <v>2202.4234000000001</v>
      </c>
      <c r="M51" s="11">
        <v>656.21400000000006</v>
      </c>
      <c r="N51" s="11">
        <v>0.76</v>
      </c>
      <c r="O51" s="11">
        <v>0.82</v>
      </c>
      <c r="P51" s="11">
        <v>0.84</v>
      </c>
      <c r="Q51" s="11">
        <v>0.89</v>
      </c>
    </row>
    <row r="53" spans="1:17" x14ac:dyDescent="0.35">
      <c r="A53" s="178" t="s">
        <v>0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79"/>
      <c r="Q53" s="79"/>
    </row>
    <row r="54" spans="1:17" x14ac:dyDescent="0.35">
      <c r="A54" s="178" t="s">
        <v>86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79"/>
      <c r="Q54" s="79"/>
    </row>
    <row r="55" spans="1:17" ht="23.25" customHeight="1" thickBot="1" x14ac:dyDescent="0.4">
      <c r="A55" s="179" t="s">
        <v>2</v>
      </c>
      <c r="B55" s="77"/>
      <c r="C55" s="180" t="s">
        <v>3</v>
      </c>
      <c r="D55" s="180"/>
      <c r="E55" s="78"/>
      <c r="F55" s="180" t="s">
        <v>4</v>
      </c>
      <c r="G55" s="180"/>
      <c r="H55" s="78"/>
      <c r="I55" s="78"/>
      <c r="J55" s="181" t="s">
        <v>5</v>
      </c>
      <c r="K55" s="181"/>
      <c r="L55" s="181"/>
      <c r="M55" s="181"/>
      <c r="N55" s="182" t="s">
        <v>6</v>
      </c>
      <c r="O55" s="182"/>
      <c r="P55" s="182"/>
      <c r="Q55" s="182"/>
    </row>
    <row r="56" spans="1:17" ht="24" thickTop="1" thickBot="1" x14ac:dyDescent="0.4">
      <c r="A56" s="180"/>
      <c r="B56" s="9">
        <v>2557</v>
      </c>
      <c r="C56" s="9">
        <v>2558</v>
      </c>
      <c r="D56" s="9">
        <v>2559</v>
      </c>
      <c r="E56" s="9">
        <v>2560</v>
      </c>
      <c r="F56" s="9">
        <v>2557</v>
      </c>
      <c r="G56" s="9">
        <v>2558</v>
      </c>
      <c r="H56" s="9">
        <v>2559</v>
      </c>
      <c r="I56" s="9">
        <v>2560</v>
      </c>
      <c r="J56" s="9">
        <v>2557</v>
      </c>
      <c r="K56" s="9">
        <v>2558</v>
      </c>
      <c r="L56" s="9">
        <v>2559</v>
      </c>
      <c r="M56" s="9">
        <v>2560</v>
      </c>
      <c r="N56" s="10">
        <v>2557</v>
      </c>
      <c r="O56" s="10">
        <v>2558</v>
      </c>
      <c r="P56" s="10">
        <v>2559</v>
      </c>
      <c r="Q56" s="10">
        <v>2560</v>
      </c>
    </row>
    <row r="57" spans="1:17" ht="24" thickTop="1" thickBot="1" x14ac:dyDescent="0.4">
      <c r="A57" s="5" t="s">
        <v>7</v>
      </c>
      <c r="B57" s="8">
        <v>272</v>
      </c>
      <c r="C57" s="8">
        <v>269</v>
      </c>
      <c r="D57" s="8">
        <v>353</v>
      </c>
      <c r="E57" s="8">
        <v>313</v>
      </c>
      <c r="F57" s="8">
        <v>181.8972</v>
      </c>
      <c r="G57" s="8">
        <v>172.346</v>
      </c>
      <c r="H57" s="8">
        <v>254.9418</v>
      </c>
      <c r="I57" s="8">
        <v>273.93450000000001</v>
      </c>
      <c r="J57" s="8">
        <v>181.47630000000001</v>
      </c>
      <c r="K57" s="8">
        <v>172.06309999999999</v>
      </c>
      <c r="L57" s="8">
        <v>254.09630000000001</v>
      </c>
      <c r="M57" s="8">
        <v>274.26859999999999</v>
      </c>
      <c r="N57" s="8">
        <v>0.67</v>
      </c>
      <c r="O57" s="8">
        <v>0.64</v>
      </c>
      <c r="P57" s="8">
        <v>0.72</v>
      </c>
      <c r="Q57" s="8">
        <v>0.88</v>
      </c>
    </row>
    <row r="58" spans="1:17" ht="23.25" thickBot="1" x14ac:dyDescent="0.4">
      <c r="A58" s="1" t="s">
        <v>8</v>
      </c>
      <c r="B58" s="4">
        <v>269</v>
      </c>
      <c r="C58" s="4">
        <v>317</v>
      </c>
      <c r="D58" s="4">
        <v>289</v>
      </c>
      <c r="E58" s="4">
        <v>317</v>
      </c>
      <c r="F58" s="4">
        <v>212.4248</v>
      </c>
      <c r="G58" s="4">
        <v>225.7593</v>
      </c>
      <c r="H58" s="4">
        <v>212.33330000000001</v>
      </c>
      <c r="I58" s="4">
        <v>275.59649999999999</v>
      </c>
      <c r="J58" s="4">
        <v>211.91640000000001</v>
      </c>
      <c r="K58" s="4">
        <v>225.2149</v>
      </c>
      <c r="L58" s="4">
        <v>211.4716</v>
      </c>
      <c r="M58" s="4">
        <v>274.6164</v>
      </c>
      <c r="N58" s="4">
        <v>0.79</v>
      </c>
      <c r="O58" s="4">
        <v>0.71</v>
      </c>
      <c r="P58" s="4">
        <v>0.73</v>
      </c>
      <c r="Q58" s="4">
        <v>0.87</v>
      </c>
    </row>
    <row r="59" spans="1:17" ht="23.25" thickBot="1" x14ac:dyDescent="0.4">
      <c r="A59" s="5" t="s">
        <v>9</v>
      </c>
      <c r="B59" s="8">
        <v>279</v>
      </c>
      <c r="C59" s="8">
        <v>275</v>
      </c>
      <c r="D59" s="8">
        <v>290</v>
      </c>
      <c r="E59" s="8">
        <v>214</v>
      </c>
      <c r="F59" s="8">
        <v>191.62819999999999</v>
      </c>
      <c r="G59" s="8">
        <v>212.08349999999999</v>
      </c>
      <c r="H59" s="8">
        <v>213.31370000000001</v>
      </c>
      <c r="I59" s="8">
        <v>180.4229</v>
      </c>
      <c r="J59" s="8">
        <v>191.59739999999999</v>
      </c>
      <c r="K59" s="8">
        <v>211.61240000000001</v>
      </c>
      <c r="L59" s="8">
        <v>212.24359999999999</v>
      </c>
      <c r="M59" s="8">
        <v>179.93450000000001</v>
      </c>
      <c r="N59" s="8">
        <v>0.69</v>
      </c>
      <c r="O59" s="8">
        <v>0.77</v>
      </c>
      <c r="P59" s="8">
        <v>0.74</v>
      </c>
      <c r="Q59" s="8">
        <v>0.84</v>
      </c>
    </row>
    <row r="60" spans="1:17" ht="23.25" thickBot="1" x14ac:dyDescent="0.4">
      <c r="A60" s="1" t="s">
        <v>10</v>
      </c>
      <c r="B60" s="4">
        <v>265</v>
      </c>
      <c r="C60" s="4">
        <v>256</v>
      </c>
      <c r="D60" s="4">
        <v>316</v>
      </c>
      <c r="E60" s="4">
        <v>0</v>
      </c>
      <c r="F60" s="4">
        <v>197.85849999999999</v>
      </c>
      <c r="G60" s="4">
        <v>162.6353</v>
      </c>
      <c r="H60" s="4">
        <v>247.92930000000001</v>
      </c>
      <c r="I60" s="4">
        <v>0</v>
      </c>
      <c r="J60" s="4">
        <v>197.26410000000001</v>
      </c>
      <c r="K60" s="4">
        <v>162.0813</v>
      </c>
      <c r="L60" s="4">
        <v>246.60249999999999</v>
      </c>
      <c r="M60" s="4">
        <v>0</v>
      </c>
      <c r="N60" s="4">
        <v>0.75</v>
      </c>
      <c r="O60" s="4">
        <v>0.64</v>
      </c>
      <c r="P60" s="4">
        <v>0.78</v>
      </c>
      <c r="Q60" s="4">
        <v>0</v>
      </c>
    </row>
    <row r="61" spans="1:17" ht="23.25" thickBot="1" x14ac:dyDescent="0.4">
      <c r="A61" s="5" t="s">
        <v>11</v>
      </c>
      <c r="B61" s="8">
        <v>206</v>
      </c>
      <c r="C61" s="8">
        <v>212</v>
      </c>
      <c r="D61" s="8">
        <v>300</v>
      </c>
      <c r="E61" s="8">
        <v>0</v>
      </c>
      <c r="F61" s="8">
        <v>134.92349999999999</v>
      </c>
      <c r="G61" s="8">
        <v>144.25229999999999</v>
      </c>
      <c r="H61" s="8">
        <v>229.15170000000001</v>
      </c>
      <c r="I61" s="8">
        <v>0</v>
      </c>
      <c r="J61" s="8">
        <v>134.9365</v>
      </c>
      <c r="K61" s="8">
        <v>144.1403</v>
      </c>
      <c r="L61" s="8">
        <v>227.36770000000001</v>
      </c>
      <c r="M61" s="8">
        <v>0</v>
      </c>
      <c r="N61" s="8">
        <v>0.65</v>
      </c>
      <c r="O61" s="8">
        <v>0.68</v>
      </c>
      <c r="P61" s="8">
        <v>0.76</v>
      </c>
      <c r="Q61" s="8">
        <v>0</v>
      </c>
    </row>
    <row r="62" spans="1:17" ht="23.25" thickBot="1" x14ac:dyDescent="0.4">
      <c r="A62" s="1" t="s">
        <v>12</v>
      </c>
      <c r="B62" s="4">
        <v>276</v>
      </c>
      <c r="C62" s="4">
        <v>216</v>
      </c>
      <c r="D62" s="4">
        <v>296</v>
      </c>
      <c r="E62" s="4">
        <v>0</v>
      </c>
      <c r="F62" s="4">
        <v>159.3058</v>
      </c>
      <c r="G62" s="4">
        <v>150.89269999999999</v>
      </c>
      <c r="H62" s="4">
        <v>243.4956</v>
      </c>
      <c r="I62" s="4">
        <v>0</v>
      </c>
      <c r="J62" s="4">
        <v>159.4247</v>
      </c>
      <c r="K62" s="4">
        <v>151.75059999999999</v>
      </c>
      <c r="L62" s="4">
        <v>242.50630000000001</v>
      </c>
      <c r="M62" s="4">
        <v>0</v>
      </c>
      <c r="N62" s="4">
        <v>0.57999999999999996</v>
      </c>
      <c r="O62" s="4">
        <v>0.7</v>
      </c>
      <c r="P62" s="4">
        <v>0.82</v>
      </c>
      <c r="Q62" s="4">
        <v>0</v>
      </c>
    </row>
    <row r="63" spans="1:17" ht="23.25" thickBot="1" x14ac:dyDescent="0.4">
      <c r="A63" s="5" t="s">
        <v>13</v>
      </c>
      <c r="B63" s="8">
        <v>181</v>
      </c>
      <c r="C63" s="8">
        <v>276</v>
      </c>
      <c r="D63" s="8">
        <v>242</v>
      </c>
      <c r="E63" s="8">
        <v>0</v>
      </c>
      <c r="F63" s="8">
        <v>113.1301</v>
      </c>
      <c r="G63" s="8">
        <v>166.3098</v>
      </c>
      <c r="H63" s="8">
        <v>198.64259999999999</v>
      </c>
      <c r="I63" s="8">
        <v>0</v>
      </c>
      <c r="J63" s="8">
        <v>112.8742</v>
      </c>
      <c r="K63" s="8">
        <v>166.1695</v>
      </c>
      <c r="L63" s="8">
        <v>199.43940000000001</v>
      </c>
      <c r="M63" s="8">
        <v>0</v>
      </c>
      <c r="N63" s="8">
        <v>0.63</v>
      </c>
      <c r="O63" s="8">
        <v>0.6</v>
      </c>
      <c r="P63" s="8">
        <v>0.82</v>
      </c>
      <c r="Q63" s="8">
        <v>0</v>
      </c>
    </row>
    <row r="64" spans="1:17" ht="23.25" thickBot="1" x14ac:dyDescent="0.4">
      <c r="A64" s="1" t="s">
        <v>14</v>
      </c>
      <c r="B64" s="4">
        <v>252</v>
      </c>
      <c r="C64" s="4">
        <v>246</v>
      </c>
      <c r="D64" s="4">
        <v>264</v>
      </c>
      <c r="E64" s="4">
        <v>0</v>
      </c>
      <c r="F64" s="4">
        <v>145.60409999999999</v>
      </c>
      <c r="G64" s="4">
        <v>182.0626</v>
      </c>
      <c r="H64" s="4">
        <v>244.5147</v>
      </c>
      <c r="I64" s="4">
        <v>0</v>
      </c>
      <c r="J64" s="4">
        <v>145.6191</v>
      </c>
      <c r="K64" s="4">
        <v>181.3509</v>
      </c>
      <c r="L64" s="4">
        <v>242.98599999999999</v>
      </c>
      <c r="M64" s="4">
        <v>0</v>
      </c>
      <c r="N64" s="4">
        <v>0.57999999999999996</v>
      </c>
      <c r="O64" s="4">
        <v>0.74</v>
      </c>
      <c r="P64" s="4">
        <v>0.93</v>
      </c>
      <c r="Q64" s="4">
        <v>0</v>
      </c>
    </row>
    <row r="65" spans="1:17" ht="23.25" thickBot="1" x14ac:dyDescent="0.4">
      <c r="A65" s="5" t="s">
        <v>15</v>
      </c>
      <c r="B65" s="8">
        <v>255</v>
      </c>
      <c r="C65" s="8">
        <v>289</v>
      </c>
      <c r="D65" s="8">
        <v>283</v>
      </c>
      <c r="E65" s="8">
        <v>0</v>
      </c>
      <c r="F65" s="8">
        <v>172.71299999999999</v>
      </c>
      <c r="G65" s="8">
        <v>195.3861</v>
      </c>
      <c r="H65" s="8">
        <v>217.32810000000001</v>
      </c>
      <c r="I65" s="8">
        <v>0</v>
      </c>
      <c r="J65" s="8">
        <v>172.08879999999999</v>
      </c>
      <c r="K65" s="8">
        <v>194.68620000000001</v>
      </c>
      <c r="L65" s="8">
        <v>216.90620000000001</v>
      </c>
      <c r="M65" s="8">
        <v>0</v>
      </c>
      <c r="N65" s="8">
        <v>0.68</v>
      </c>
      <c r="O65" s="8">
        <v>0.68</v>
      </c>
      <c r="P65" s="8">
        <v>0.77</v>
      </c>
      <c r="Q65" s="8">
        <v>0</v>
      </c>
    </row>
    <row r="66" spans="1:17" ht="23.25" thickBot="1" x14ac:dyDescent="0.4">
      <c r="A66" s="1" t="s">
        <v>16</v>
      </c>
      <c r="B66" s="4">
        <v>228</v>
      </c>
      <c r="C66" s="4">
        <v>333</v>
      </c>
      <c r="D66" s="4">
        <v>289</v>
      </c>
      <c r="E66" s="4">
        <v>0</v>
      </c>
      <c r="F66" s="4">
        <v>138.1455</v>
      </c>
      <c r="G66" s="4">
        <v>195.39500000000001</v>
      </c>
      <c r="H66" s="4">
        <v>231.57230000000001</v>
      </c>
      <c r="I66" s="4">
        <v>0</v>
      </c>
      <c r="J66" s="4">
        <v>138.1558</v>
      </c>
      <c r="K66" s="4">
        <v>195.49430000000001</v>
      </c>
      <c r="L66" s="4">
        <v>230.97030000000001</v>
      </c>
      <c r="M66" s="4">
        <v>0</v>
      </c>
      <c r="N66" s="4">
        <v>0.61</v>
      </c>
      <c r="O66" s="4">
        <v>0.59</v>
      </c>
      <c r="P66" s="4">
        <v>0.8</v>
      </c>
      <c r="Q66" s="4">
        <v>0</v>
      </c>
    </row>
    <row r="67" spans="1:17" ht="23.25" thickBot="1" x14ac:dyDescent="0.4">
      <c r="A67" s="5" t="s">
        <v>17</v>
      </c>
      <c r="B67" s="8">
        <v>217</v>
      </c>
      <c r="C67" s="8">
        <v>323</v>
      </c>
      <c r="D67" s="8">
        <v>355</v>
      </c>
      <c r="E67" s="8">
        <v>0</v>
      </c>
      <c r="F67" s="8">
        <v>141.48429999999999</v>
      </c>
      <c r="G67" s="8">
        <v>234.3433</v>
      </c>
      <c r="H67" s="8">
        <v>266.18029999999999</v>
      </c>
      <c r="I67" s="8">
        <v>0</v>
      </c>
      <c r="J67" s="8">
        <v>140.99780000000001</v>
      </c>
      <c r="K67" s="8">
        <v>233.83770000000001</v>
      </c>
      <c r="L67" s="8">
        <v>265.6617</v>
      </c>
      <c r="M67" s="8">
        <v>0</v>
      </c>
      <c r="N67" s="8">
        <v>0.65</v>
      </c>
      <c r="O67" s="8">
        <v>0.73</v>
      </c>
      <c r="P67" s="8">
        <v>0.75</v>
      </c>
      <c r="Q67" s="8">
        <v>0</v>
      </c>
    </row>
    <row r="68" spans="1:17" ht="23.25" thickBot="1" x14ac:dyDescent="0.4">
      <c r="A68" s="1" t="s">
        <v>18</v>
      </c>
      <c r="B68" s="4">
        <v>231</v>
      </c>
      <c r="C68" s="4">
        <v>341</v>
      </c>
      <c r="D68" s="4">
        <v>329</v>
      </c>
      <c r="E68" s="4">
        <v>0</v>
      </c>
      <c r="F68" s="4">
        <v>136.52010000000001</v>
      </c>
      <c r="G68" s="4">
        <v>244.9417</v>
      </c>
      <c r="H68" s="4">
        <v>272.15120000000002</v>
      </c>
      <c r="I68" s="4">
        <v>0</v>
      </c>
      <c r="J68" s="4">
        <v>136.4171</v>
      </c>
      <c r="K68" s="4">
        <v>244.53290000000001</v>
      </c>
      <c r="L68" s="4">
        <v>271.69420000000002</v>
      </c>
      <c r="M68" s="4">
        <v>0</v>
      </c>
      <c r="N68" s="4">
        <v>0.59</v>
      </c>
      <c r="O68" s="4">
        <v>0.72</v>
      </c>
      <c r="P68" s="4">
        <v>0.83</v>
      </c>
      <c r="Q68" s="4">
        <v>0</v>
      </c>
    </row>
    <row r="69" spans="1:17" x14ac:dyDescent="0.35">
      <c r="A69" s="11" t="s">
        <v>20</v>
      </c>
      <c r="B69" s="12">
        <v>2931</v>
      </c>
      <c r="C69" s="12">
        <v>3353</v>
      </c>
      <c r="D69" s="12">
        <v>3606</v>
      </c>
      <c r="E69" s="11">
        <v>844</v>
      </c>
      <c r="F69" s="13">
        <v>1925.6351</v>
      </c>
      <c r="G69" s="13">
        <v>2286.4076</v>
      </c>
      <c r="H69" s="13">
        <v>2831.5545999999999</v>
      </c>
      <c r="I69" s="11">
        <v>729.95389999999998</v>
      </c>
      <c r="J69" s="13">
        <v>1922.7682</v>
      </c>
      <c r="K69" s="13">
        <v>2282.9340999999999</v>
      </c>
      <c r="L69" s="13">
        <v>2821.9458</v>
      </c>
      <c r="M69" s="11">
        <v>728.81949999999995</v>
      </c>
      <c r="N69" s="11">
        <v>0.66</v>
      </c>
      <c r="O69" s="11">
        <v>0.68</v>
      </c>
      <c r="P69" s="11">
        <v>0.79</v>
      </c>
      <c r="Q69" s="11">
        <v>0.86</v>
      </c>
    </row>
    <row r="71" spans="1:17" x14ac:dyDescent="0.35">
      <c r="A71" s="178" t="s">
        <v>0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79"/>
      <c r="Q71" s="79"/>
    </row>
    <row r="72" spans="1:17" x14ac:dyDescent="0.35">
      <c r="A72" s="178" t="s">
        <v>291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79"/>
      <c r="Q72" s="79"/>
    </row>
    <row r="73" spans="1:17" ht="23.25" customHeight="1" thickBot="1" x14ac:dyDescent="0.4">
      <c r="A73" s="179" t="s">
        <v>2</v>
      </c>
      <c r="B73" s="77"/>
      <c r="C73" s="180" t="s">
        <v>3</v>
      </c>
      <c r="D73" s="180"/>
      <c r="E73" s="78"/>
      <c r="F73" s="180" t="s">
        <v>4</v>
      </c>
      <c r="G73" s="180"/>
      <c r="H73" s="78"/>
      <c r="I73" s="78"/>
      <c r="J73" s="181" t="s">
        <v>5</v>
      </c>
      <c r="K73" s="181"/>
      <c r="L73" s="181"/>
      <c r="M73" s="181"/>
      <c r="N73" s="182" t="s">
        <v>6</v>
      </c>
      <c r="O73" s="182"/>
      <c r="P73" s="182"/>
      <c r="Q73" s="182"/>
    </row>
    <row r="74" spans="1:17" ht="24" thickTop="1" thickBot="1" x14ac:dyDescent="0.4">
      <c r="A74" s="180"/>
      <c r="B74" s="9">
        <v>2557</v>
      </c>
      <c r="C74" s="9">
        <v>2558</v>
      </c>
      <c r="D74" s="9">
        <v>2559</v>
      </c>
      <c r="E74" s="9">
        <v>2560</v>
      </c>
      <c r="F74" s="9">
        <v>2557</v>
      </c>
      <c r="G74" s="9">
        <v>2558</v>
      </c>
      <c r="H74" s="9">
        <v>2559</v>
      </c>
      <c r="I74" s="9">
        <v>2560</v>
      </c>
      <c r="J74" s="9">
        <v>2557</v>
      </c>
      <c r="K74" s="9">
        <v>2558</v>
      </c>
      <c r="L74" s="9">
        <v>2559</v>
      </c>
      <c r="M74" s="9">
        <v>2560</v>
      </c>
      <c r="N74" s="10">
        <v>2557</v>
      </c>
      <c r="O74" s="10">
        <v>2558</v>
      </c>
      <c r="P74" s="10">
        <v>2559</v>
      </c>
      <c r="Q74" s="10">
        <v>2560</v>
      </c>
    </row>
    <row r="75" spans="1:17" ht="24" thickTop="1" thickBot="1" x14ac:dyDescent="0.4">
      <c r="A75" s="5" t="s">
        <v>7</v>
      </c>
      <c r="B75" s="8">
        <v>251</v>
      </c>
      <c r="C75" s="8">
        <v>238</v>
      </c>
      <c r="D75" s="8">
        <v>246</v>
      </c>
      <c r="E75" s="8">
        <v>345</v>
      </c>
      <c r="F75" s="8">
        <v>165.6053</v>
      </c>
      <c r="G75" s="8">
        <v>201.48949999999999</v>
      </c>
      <c r="H75" s="8">
        <v>216.75620000000001</v>
      </c>
      <c r="I75" s="8">
        <v>233.6268</v>
      </c>
      <c r="J75" s="8">
        <v>165.0087</v>
      </c>
      <c r="K75" s="8">
        <v>199.6249</v>
      </c>
      <c r="L75" s="8">
        <v>215.3527</v>
      </c>
      <c r="M75" s="8">
        <v>232.02269999999999</v>
      </c>
      <c r="N75" s="8">
        <v>0.66</v>
      </c>
      <c r="O75" s="8">
        <v>0.85</v>
      </c>
      <c r="P75" s="8">
        <v>0.88</v>
      </c>
      <c r="Q75" s="8">
        <v>0.68</v>
      </c>
    </row>
    <row r="76" spans="1:17" ht="23.25" thickBot="1" x14ac:dyDescent="0.4">
      <c r="A76" s="1" t="s">
        <v>8</v>
      </c>
      <c r="B76" s="4">
        <v>231</v>
      </c>
      <c r="C76" s="4">
        <v>230</v>
      </c>
      <c r="D76" s="4">
        <v>266</v>
      </c>
      <c r="E76" s="4">
        <v>288</v>
      </c>
      <c r="F76" s="4">
        <v>193.17060000000001</v>
      </c>
      <c r="G76" s="4">
        <v>171.74010000000001</v>
      </c>
      <c r="H76" s="4">
        <v>203.51050000000001</v>
      </c>
      <c r="I76" s="4">
        <v>210.09110000000001</v>
      </c>
      <c r="J76" s="4">
        <v>191.7979</v>
      </c>
      <c r="K76" s="4">
        <v>171.00290000000001</v>
      </c>
      <c r="L76" s="4">
        <v>202.5043</v>
      </c>
      <c r="M76" s="4">
        <v>208.91319999999999</v>
      </c>
      <c r="N76" s="4">
        <v>0.84</v>
      </c>
      <c r="O76" s="4">
        <v>0.75</v>
      </c>
      <c r="P76" s="4">
        <v>0.77</v>
      </c>
      <c r="Q76" s="4">
        <v>0.73</v>
      </c>
    </row>
    <row r="77" spans="1:17" ht="23.25" thickBot="1" x14ac:dyDescent="0.4">
      <c r="A77" s="5" t="s">
        <v>9</v>
      </c>
      <c r="B77" s="8">
        <v>227</v>
      </c>
      <c r="C77" s="8">
        <v>241</v>
      </c>
      <c r="D77" s="8">
        <v>286</v>
      </c>
      <c r="E77" s="8">
        <v>81</v>
      </c>
      <c r="F77" s="8">
        <v>221.94749999999999</v>
      </c>
      <c r="G77" s="8">
        <v>195.14660000000001</v>
      </c>
      <c r="H77" s="8">
        <v>186.041</v>
      </c>
      <c r="I77" s="8">
        <v>52.4803</v>
      </c>
      <c r="J77" s="8">
        <v>220.95849999999999</v>
      </c>
      <c r="K77" s="8">
        <v>193.76159999999999</v>
      </c>
      <c r="L77" s="8">
        <v>185.97880000000001</v>
      </c>
      <c r="M77" s="8">
        <v>52.345199999999998</v>
      </c>
      <c r="N77" s="8">
        <v>0.98</v>
      </c>
      <c r="O77" s="8">
        <v>0.81</v>
      </c>
      <c r="P77" s="8">
        <v>0.65</v>
      </c>
      <c r="Q77" s="8">
        <v>0.65</v>
      </c>
    </row>
    <row r="78" spans="1:17" ht="23.25" thickBot="1" x14ac:dyDescent="0.4">
      <c r="A78" s="1" t="s">
        <v>10</v>
      </c>
      <c r="B78" s="4">
        <v>270</v>
      </c>
      <c r="C78" s="4">
        <v>218</v>
      </c>
      <c r="D78" s="4">
        <v>270</v>
      </c>
      <c r="E78" s="4">
        <v>0</v>
      </c>
      <c r="F78" s="4">
        <v>221.7286</v>
      </c>
      <c r="G78" s="4">
        <v>169.3663</v>
      </c>
      <c r="H78" s="4">
        <v>201.97450000000001</v>
      </c>
      <c r="I78" s="4">
        <v>0</v>
      </c>
      <c r="J78" s="4">
        <v>220.7988</v>
      </c>
      <c r="K78" s="4">
        <v>169.00040000000001</v>
      </c>
      <c r="L78" s="4">
        <v>200.34649999999999</v>
      </c>
      <c r="M78" s="4">
        <v>0</v>
      </c>
      <c r="N78" s="4">
        <v>0.82</v>
      </c>
      <c r="O78" s="4">
        <v>0.78</v>
      </c>
      <c r="P78" s="4">
        <v>0.75</v>
      </c>
      <c r="Q78" s="4">
        <v>0</v>
      </c>
    </row>
    <row r="79" spans="1:17" ht="23.25" thickBot="1" x14ac:dyDescent="0.4">
      <c r="A79" s="5" t="s">
        <v>11</v>
      </c>
      <c r="B79" s="8">
        <v>232</v>
      </c>
      <c r="C79" s="8">
        <v>247</v>
      </c>
      <c r="D79" s="8">
        <v>295</v>
      </c>
      <c r="E79" s="8">
        <v>0</v>
      </c>
      <c r="F79" s="8">
        <v>188.31010000000001</v>
      </c>
      <c r="G79" s="8">
        <v>194.87090000000001</v>
      </c>
      <c r="H79" s="8">
        <v>230.2261</v>
      </c>
      <c r="I79" s="8">
        <v>0</v>
      </c>
      <c r="J79" s="8">
        <v>187.5607</v>
      </c>
      <c r="K79" s="8">
        <v>194.0395</v>
      </c>
      <c r="L79" s="8">
        <v>228.97659999999999</v>
      </c>
      <c r="M79" s="8">
        <v>0</v>
      </c>
      <c r="N79" s="8">
        <v>0.81</v>
      </c>
      <c r="O79" s="8">
        <v>0.79</v>
      </c>
      <c r="P79" s="8">
        <v>0.78</v>
      </c>
      <c r="Q79" s="8">
        <v>0</v>
      </c>
    </row>
    <row r="80" spans="1:17" ht="23.25" thickBot="1" x14ac:dyDescent="0.4">
      <c r="A80" s="1" t="s">
        <v>12</v>
      </c>
      <c r="B80" s="4">
        <v>251</v>
      </c>
      <c r="C80" s="4">
        <v>276</v>
      </c>
      <c r="D80" s="4">
        <v>334</v>
      </c>
      <c r="E80" s="4">
        <v>0</v>
      </c>
      <c r="F80" s="4">
        <v>212.68700000000001</v>
      </c>
      <c r="G80" s="4">
        <v>206.77180000000001</v>
      </c>
      <c r="H80" s="4">
        <v>239.68190000000001</v>
      </c>
      <c r="I80" s="4">
        <v>0</v>
      </c>
      <c r="J80" s="4">
        <v>211.54310000000001</v>
      </c>
      <c r="K80" s="4">
        <v>205.33539999999999</v>
      </c>
      <c r="L80" s="4">
        <v>237.67179999999999</v>
      </c>
      <c r="M80" s="4">
        <v>0</v>
      </c>
      <c r="N80" s="4">
        <v>0.85</v>
      </c>
      <c r="O80" s="4">
        <v>0.75</v>
      </c>
      <c r="P80" s="4">
        <v>0.72</v>
      </c>
      <c r="Q80" s="4">
        <v>0</v>
      </c>
    </row>
    <row r="81" spans="1:17" ht="23.25" thickBot="1" x14ac:dyDescent="0.4">
      <c r="A81" s="5" t="s">
        <v>13</v>
      </c>
      <c r="B81" s="8">
        <v>248</v>
      </c>
      <c r="C81" s="8">
        <v>254</v>
      </c>
      <c r="D81" s="8">
        <v>276</v>
      </c>
      <c r="E81" s="8">
        <v>0</v>
      </c>
      <c r="F81" s="8">
        <v>205.86949999999999</v>
      </c>
      <c r="G81" s="8">
        <v>206.55590000000001</v>
      </c>
      <c r="H81" s="8">
        <v>200.52170000000001</v>
      </c>
      <c r="I81" s="8">
        <v>0</v>
      </c>
      <c r="J81" s="8">
        <v>205.5455</v>
      </c>
      <c r="K81" s="8">
        <v>204.13470000000001</v>
      </c>
      <c r="L81" s="8">
        <v>197.87870000000001</v>
      </c>
      <c r="M81" s="8">
        <v>0</v>
      </c>
      <c r="N81" s="8">
        <v>0.83</v>
      </c>
      <c r="O81" s="8">
        <v>0.81</v>
      </c>
      <c r="P81" s="8">
        <v>0.73</v>
      </c>
      <c r="Q81" s="8">
        <v>0</v>
      </c>
    </row>
    <row r="82" spans="1:17" ht="23.25" thickBot="1" x14ac:dyDescent="0.4">
      <c r="A82" s="1" t="s">
        <v>14</v>
      </c>
      <c r="B82" s="4">
        <v>258</v>
      </c>
      <c r="C82" s="4">
        <v>256</v>
      </c>
      <c r="D82" s="4">
        <v>294</v>
      </c>
      <c r="E82" s="4">
        <v>0</v>
      </c>
      <c r="F82" s="4">
        <v>197.13380000000001</v>
      </c>
      <c r="G82" s="4">
        <v>209.64570000000001</v>
      </c>
      <c r="H82" s="4">
        <v>222.32919999999999</v>
      </c>
      <c r="I82" s="4">
        <v>0</v>
      </c>
      <c r="J82" s="4">
        <v>195.45930000000001</v>
      </c>
      <c r="K82" s="4">
        <v>207.44399999999999</v>
      </c>
      <c r="L82" s="4">
        <v>220.56610000000001</v>
      </c>
      <c r="M82" s="4">
        <v>0</v>
      </c>
      <c r="N82" s="4">
        <v>0.76</v>
      </c>
      <c r="O82" s="4">
        <v>0.82</v>
      </c>
      <c r="P82" s="4">
        <v>0.76</v>
      </c>
      <c r="Q82" s="4">
        <v>0</v>
      </c>
    </row>
    <row r="83" spans="1:17" ht="23.25" thickBot="1" x14ac:dyDescent="0.4">
      <c r="A83" s="5" t="s">
        <v>15</v>
      </c>
      <c r="B83" s="8">
        <v>243</v>
      </c>
      <c r="C83" s="8">
        <v>270</v>
      </c>
      <c r="D83" s="8">
        <v>241</v>
      </c>
      <c r="E83" s="8">
        <v>0</v>
      </c>
      <c r="F83" s="8">
        <v>192.10419999999999</v>
      </c>
      <c r="G83" s="8">
        <v>204.00569999999999</v>
      </c>
      <c r="H83" s="8">
        <v>174.31399999999999</v>
      </c>
      <c r="I83" s="8">
        <v>0</v>
      </c>
      <c r="J83" s="8">
        <v>190.9178</v>
      </c>
      <c r="K83" s="8">
        <v>202.25989999999999</v>
      </c>
      <c r="L83" s="8">
        <v>172.83150000000001</v>
      </c>
      <c r="M83" s="8">
        <v>0</v>
      </c>
      <c r="N83" s="8">
        <v>0.79</v>
      </c>
      <c r="O83" s="8">
        <v>0.76</v>
      </c>
      <c r="P83" s="8">
        <v>0.72</v>
      </c>
      <c r="Q83" s="8">
        <v>0</v>
      </c>
    </row>
    <row r="84" spans="1:17" ht="23.25" thickBot="1" x14ac:dyDescent="0.4">
      <c r="A84" s="1" t="s">
        <v>16</v>
      </c>
      <c r="B84" s="4">
        <v>280</v>
      </c>
      <c r="C84" s="4">
        <v>275</v>
      </c>
      <c r="D84" s="4">
        <v>308</v>
      </c>
      <c r="E84" s="4">
        <v>0</v>
      </c>
      <c r="F84" s="4">
        <v>200.82740000000001</v>
      </c>
      <c r="G84" s="4">
        <v>196.714</v>
      </c>
      <c r="H84" s="4">
        <v>226.8794</v>
      </c>
      <c r="I84" s="4">
        <v>0</v>
      </c>
      <c r="J84" s="4">
        <v>199.2884</v>
      </c>
      <c r="K84" s="4">
        <v>194.97309999999999</v>
      </c>
      <c r="L84" s="4">
        <v>224.9623</v>
      </c>
      <c r="M84" s="4">
        <v>0</v>
      </c>
      <c r="N84" s="4">
        <v>0.72</v>
      </c>
      <c r="O84" s="4">
        <v>0.72</v>
      </c>
      <c r="P84" s="4">
        <v>0.74</v>
      </c>
      <c r="Q84" s="4">
        <v>0</v>
      </c>
    </row>
    <row r="85" spans="1:17" ht="23.25" thickBot="1" x14ac:dyDescent="0.4">
      <c r="A85" s="5" t="s">
        <v>17</v>
      </c>
      <c r="B85" s="8">
        <v>263</v>
      </c>
      <c r="C85" s="8">
        <v>295</v>
      </c>
      <c r="D85" s="8">
        <v>313</v>
      </c>
      <c r="E85" s="8">
        <v>0</v>
      </c>
      <c r="F85" s="8">
        <v>230.45679999999999</v>
      </c>
      <c r="G85" s="8">
        <v>211.91059999999999</v>
      </c>
      <c r="H85" s="8">
        <v>207.8706</v>
      </c>
      <c r="I85" s="8">
        <v>0</v>
      </c>
      <c r="J85" s="8">
        <v>228.4949</v>
      </c>
      <c r="K85" s="8">
        <v>211.11080000000001</v>
      </c>
      <c r="L85" s="8">
        <v>206.40950000000001</v>
      </c>
      <c r="M85" s="8">
        <v>0</v>
      </c>
      <c r="N85" s="8">
        <v>0.88</v>
      </c>
      <c r="O85" s="8">
        <v>0.72</v>
      </c>
      <c r="P85" s="8">
        <v>0.66</v>
      </c>
      <c r="Q85" s="8">
        <v>0</v>
      </c>
    </row>
    <row r="86" spans="1:17" ht="23.25" thickBot="1" x14ac:dyDescent="0.4">
      <c r="A86" s="1" t="s">
        <v>18</v>
      </c>
      <c r="B86" s="4">
        <v>249</v>
      </c>
      <c r="C86" s="4">
        <v>321</v>
      </c>
      <c r="D86" s="4">
        <v>361</v>
      </c>
      <c r="E86" s="4">
        <v>0</v>
      </c>
      <c r="F86" s="4">
        <v>214.87960000000001</v>
      </c>
      <c r="G86" s="4">
        <v>227.4871</v>
      </c>
      <c r="H86" s="4">
        <v>251.53030000000001</v>
      </c>
      <c r="I86" s="4">
        <v>0</v>
      </c>
      <c r="J86" s="4">
        <v>213.17769999999999</v>
      </c>
      <c r="K86" s="4">
        <v>225.48570000000001</v>
      </c>
      <c r="L86" s="4">
        <v>249.58770000000001</v>
      </c>
      <c r="M86" s="4">
        <v>0</v>
      </c>
      <c r="N86" s="4">
        <v>0.86</v>
      </c>
      <c r="O86" s="4">
        <v>0.71</v>
      </c>
      <c r="P86" s="4">
        <v>0.7</v>
      </c>
      <c r="Q86" s="4">
        <v>0</v>
      </c>
    </row>
    <row r="87" spans="1:17" x14ac:dyDescent="0.35">
      <c r="A87" s="11" t="s">
        <v>20</v>
      </c>
      <c r="B87" s="12">
        <v>3003</v>
      </c>
      <c r="C87" s="12">
        <v>3121</v>
      </c>
      <c r="D87" s="12">
        <v>3490</v>
      </c>
      <c r="E87" s="11">
        <v>714</v>
      </c>
      <c r="F87" s="13">
        <v>2444.7204000000002</v>
      </c>
      <c r="G87" s="13">
        <v>2395.7042000000001</v>
      </c>
      <c r="H87" s="13">
        <v>2561.6354000000001</v>
      </c>
      <c r="I87" s="11">
        <v>496.19819999999999</v>
      </c>
      <c r="J87" s="13">
        <v>2430.5513000000001</v>
      </c>
      <c r="K87" s="13">
        <v>2378.1729</v>
      </c>
      <c r="L87" s="13">
        <v>2543.0664999999999</v>
      </c>
      <c r="M87" s="11">
        <v>493.28109999999998</v>
      </c>
      <c r="N87" s="11">
        <v>0.81</v>
      </c>
      <c r="O87" s="11">
        <v>0.77</v>
      </c>
      <c r="P87" s="11">
        <v>0.73</v>
      </c>
      <c r="Q87" s="11">
        <v>0.69</v>
      </c>
    </row>
    <row r="88" spans="1:17" x14ac:dyDescent="0.35">
      <c r="A88" s="178" t="s">
        <v>0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79"/>
      <c r="Q88" s="79"/>
    </row>
    <row r="89" spans="1:17" x14ac:dyDescent="0.35">
      <c r="A89" s="178" t="s">
        <v>294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79"/>
      <c r="Q89" s="79"/>
    </row>
    <row r="90" spans="1:17" ht="23.25" customHeight="1" thickBot="1" x14ac:dyDescent="0.4">
      <c r="A90" s="179" t="s">
        <v>2</v>
      </c>
      <c r="B90" s="77"/>
      <c r="C90" s="180" t="s">
        <v>3</v>
      </c>
      <c r="D90" s="180"/>
      <c r="E90" s="78"/>
      <c r="F90" s="180" t="s">
        <v>4</v>
      </c>
      <c r="G90" s="180"/>
      <c r="H90" s="78"/>
      <c r="I90" s="78"/>
      <c r="J90" s="181" t="s">
        <v>5</v>
      </c>
      <c r="K90" s="181"/>
      <c r="L90" s="181"/>
      <c r="M90" s="181"/>
      <c r="N90" s="182" t="s">
        <v>6</v>
      </c>
      <c r="O90" s="182"/>
      <c r="P90" s="182"/>
      <c r="Q90" s="182"/>
    </row>
    <row r="91" spans="1:17" ht="24" thickTop="1" thickBot="1" x14ac:dyDescent="0.4">
      <c r="A91" s="180"/>
      <c r="B91" s="9">
        <v>2557</v>
      </c>
      <c r="C91" s="9">
        <v>2558</v>
      </c>
      <c r="D91" s="9">
        <v>2559</v>
      </c>
      <c r="E91" s="9">
        <v>2560</v>
      </c>
      <c r="F91" s="9">
        <v>2557</v>
      </c>
      <c r="G91" s="9">
        <v>2558</v>
      </c>
      <c r="H91" s="9">
        <v>2559</v>
      </c>
      <c r="I91" s="9">
        <v>2560</v>
      </c>
      <c r="J91" s="9">
        <v>2557</v>
      </c>
      <c r="K91" s="9">
        <v>2558</v>
      </c>
      <c r="L91" s="9">
        <v>2559</v>
      </c>
      <c r="M91" s="9">
        <v>2560</v>
      </c>
      <c r="N91" s="10">
        <v>2557</v>
      </c>
      <c r="O91" s="10">
        <v>2558</v>
      </c>
      <c r="P91" s="10">
        <v>2559</v>
      </c>
      <c r="Q91" s="10">
        <v>2560</v>
      </c>
    </row>
    <row r="92" spans="1:17" ht="24" thickTop="1" thickBot="1" x14ac:dyDescent="0.4">
      <c r="A92" s="5" t="s">
        <v>7</v>
      </c>
      <c r="B92" s="8">
        <v>275</v>
      </c>
      <c r="C92" s="8">
        <v>230</v>
      </c>
      <c r="D92" s="8">
        <v>275</v>
      </c>
      <c r="E92" s="8">
        <v>238</v>
      </c>
      <c r="F92" s="8">
        <v>160.07050000000001</v>
      </c>
      <c r="G92" s="8">
        <v>185.6191</v>
      </c>
      <c r="H92" s="8">
        <v>231.2029</v>
      </c>
      <c r="I92" s="8">
        <v>216.9693</v>
      </c>
      <c r="J92" s="8">
        <v>159.6678</v>
      </c>
      <c r="K92" s="8">
        <v>184.8672</v>
      </c>
      <c r="L92" s="8">
        <v>231.7765</v>
      </c>
      <c r="M92" s="8">
        <v>215.6215</v>
      </c>
      <c r="N92" s="8">
        <v>0.57999999999999996</v>
      </c>
      <c r="O92" s="8">
        <v>0.81</v>
      </c>
      <c r="P92" s="8">
        <v>0.84</v>
      </c>
      <c r="Q92" s="8">
        <v>0.91</v>
      </c>
    </row>
    <row r="93" spans="1:17" ht="23.25" thickBot="1" x14ac:dyDescent="0.4">
      <c r="A93" s="1" t="s">
        <v>8</v>
      </c>
      <c r="B93" s="4">
        <v>247</v>
      </c>
      <c r="C93" s="4">
        <v>234</v>
      </c>
      <c r="D93" s="4">
        <v>277</v>
      </c>
      <c r="E93" s="4">
        <v>241</v>
      </c>
      <c r="F93" s="4">
        <v>208.96369999999999</v>
      </c>
      <c r="G93" s="4">
        <v>186.22909999999999</v>
      </c>
      <c r="H93" s="4">
        <v>254.2687</v>
      </c>
      <c r="I93" s="4">
        <v>184.69030000000001</v>
      </c>
      <c r="J93" s="4">
        <v>208.0299</v>
      </c>
      <c r="K93" s="4">
        <v>185.7286</v>
      </c>
      <c r="L93" s="4">
        <v>253.98240000000001</v>
      </c>
      <c r="M93" s="4">
        <v>184.50839999999999</v>
      </c>
      <c r="N93" s="4">
        <v>0.85</v>
      </c>
      <c r="O93" s="4">
        <v>0.8</v>
      </c>
      <c r="P93" s="4">
        <v>0.92</v>
      </c>
      <c r="Q93" s="4">
        <v>0.77</v>
      </c>
    </row>
    <row r="94" spans="1:17" ht="23.25" thickBot="1" x14ac:dyDescent="0.4">
      <c r="A94" s="5" t="s">
        <v>9</v>
      </c>
      <c r="B94" s="8">
        <v>229</v>
      </c>
      <c r="C94" s="8">
        <v>229</v>
      </c>
      <c r="D94" s="8">
        <v>216</v>
      </c>
      <c r="E94" s="8">
        <v>198</v>
      </c>
      <c r="F94" s="8">
        <v>165.30119999999999</v>
      </c>
      <c r="G94" s="8">
        <v>204.27610000000001</v>
      </c>
      <c r="H94" s="8">
        <v>192.7509</v>
      </c>
      <c r="I94" s="8">
        <v>147.55330000000001</v>
      </c>
      <c r="J94" s="8">
        <v>164.7381</v>
      </c>
      <c r="K94" s="8">
        <v>204.3098</v>
      </c>
      <c r="L94" s="8">
        <v>191.38069999999999</v>
      </c>
      <c r="M94" s="8">
        <v>146.96119999999999</v>
      </c>
      <c r="N94" s="8">
        <v>0.72</v>
      </c>
      <c r="O94" s="8">
        <v>0.89</v>
      </c>
      <c r="P94" s="8">
        <v>0.89</v>
      </c>
      <c r="Q94" s="8">
        <v>0.75</v>
      </c>
    </row>
    <row r="95" spans="1:17" ht="23.25" thickBot="1" x14ac:dyDescent="0.4">
      <c r="A95" s="1" t="s">
        <v>10</v>
      </c>
      <c r="B95" s="4">
        <v>273</v>
      </c>
      <c r="C95" s="4">
        <v>224</v>
      </c>
      <c r="D95" s="4">
        <v>243</v>
      </c>
      <c r="E95" s="4">
        <v>0</v>
      </c>
      <c r="F95" s="4">
        <v>210.15219999999999</v>
      </c>
      <c r="G95" s="4">
        <v>201.14590000000001</v>
      </c>
      <c r="H95" s="4">
        <v>221.6344</v>
      </c>
      <c r="I95" s="4">
        <v>0</v>
      </c>
      <c r="J95" s="4">
        <v>209.30520000000001</v>
      </c>
      <c r="K95" s="4">
        <v>199.9606</v>
      </c>
      <c r="L95" s="4">
        <v>220.15610000000001</v>
      </c>
      <c r="M95" s="4">
        <v>0</v>
      </c>
      <c r="N95" s="4">
        <v>0.77</v>
      </c>
      <c r="O95" s="4">
        <v>0.9</v>
      </c>
      <c r="P95" s="4">
        <v>0.91</v>
      </c>
      <c r="Q95" s="4">
        <v>0</v>
      </c>
    </row>
    <row r="96" spans="1:17" ht="23.25" thickBot="1" x14ac:dyDescent="0.4">
      <c r="A96" s="5" t="s">
        <v>11</v>
      </c>
      <c r="B96" s="8">
        <v>251</v>
      </c>
      <c r="C96" s="8">
        <v>212</v>
      </c>
      <c r="D96" s="8">
        <v>221</v>
      </c>
      <c r="E96" s="8">
        <v>0</v>
      </c>
      <c r="F96" s="8">
        <v>204.5752</v>
      </c>
      <c r="G96" s="8">
        <v>188.95310000000001</v>
      </c>
      <c r="H96" s="8">
        <v>210.46010000000001</v>
      </c>
      <c r="I96" s="8">
        <v>0</v>
      </c>
      <c r="J96" s="8">
        <v>203.5127</v>
      </c>
      <c r="K96" s="8">
        <v>187.9023</v>
      </c>
      <c r="L96" s="8">
        <v>208.95079999999999</v>
      </c>
      <c r="M96" s="8">
        <v>0</v>
      </c>
      <c r="N96" s="8">
        <v>0.82</v>
      </c>
      <c r="O96" s="8">
        <v>0.89</v>
      </c>
      <c r="P96" s="8">
        <v>0.95</v>
      </c>
      <c r="Q96" s="8">
        <v>0</v>
      </c>
    </row>
    <row r="97" spans="1:17" ht="23.25" thickBot="1" x14ac:dyDescent="0.4">
      <c r="A97" s="1" t="s">
        <v>12</v>
      </c>
      <c r="B97" s="4">
        <v>230</v>
      </c>
      <c r="C97" s="4">
        <v>225</v>
      </c>
      <c r="D97" s="4">
        <v>250</v>
      </c>
      <c r="E97" s="4">
        <v>0</v>
      </c>
      <c r="F97" s="4">
        <v>219.71530000000001</v>
      </c>
      <c r="G97" s="4">
        <v>244.75559999999999</v>
      </c>
      <c r="H97" s="4">
        <v>237.86590000000001</v>
      </c>
      <c r="I97" s="4">
        <v>0</v>
      </c>
      <c r="J97" s="4">
        <v>218.3013</v>
      </c>
      <c r="K97" s="4">
        <v>243.05240000000001</v>
      </c>
      <c r="L97" s="4">
        <v>236.43119999999999</v>
      </c>
      <c r="M97" s="4">
        <v>0</v>
      </c>
      <c r="N97" s="4">
        <v>0.96</v>
      </c>
      <c r="O97" s="4">
        <v>1.0900000000000001</v>
      </c>
      <c r="P97" s="4">
        <v>0.95</v>
      </c>
      <c r="Q97" s="4">
        <v>0</v>
      </c>
    </row>
    <row r="98" spans="1:17" ht="23.25" thickBot="1" x14ac:dyDescent="0.4">
      <c r="A98" s="5" t="s">
        <v>13</v>
      </c>
      <c r="B98" s="8">
        <v>196</v>
      </c>
      <c r="C98" s="8">
        <v>217</v>
      </c>
      <c r="D98" s="8">
        <v>188</v>
      </c>
      <c r="E98" s="8">
        <v>0</v>
      </c>
      <c r="F98" s="8">
        <v>166.1952</v>
      </c>
      <c r="G98" s="8">
        <v>181.23060000000001</v>
      </c>
      <c r="H98" s="8">
        <v>163.23820000000001</v>
      </c>
      <c r="I98" s="8">
        <v>0</v>
      </c>
      <c r="J98" s="8">
        <v>166.44399999999999</v>
      </c>
      <c r="K98" s="8">
        <v>179.8836</v>
      </c>
      <c r="L98" s="8">
        <v>162.71080000000001</v>
      </c>
      <c r="M98" s="8">
        <v>0</v>
      </c>
      <c r="N98" s="8">
        <v>0.85</v>
      </c>
      <c r="O98" s="8">
        <v>0.84</v>
      </c>
      <c r="P98" s="8">
        <v>0.87</v>
      </c>
      <c r="Q98" s="8">
        <v>0</v>
      </c>
    </row>
    <row r="99" spans="1:17" ht="23.25" thickBot="1" x14ac:dyDescent="0.4">
      <c r="A99" s="1" t="s">
        <v>14</v>
      </c>
      <c r="B99" s="4">
        <v>232</v>
      </c>
      <c r="C99" s="4">
        <v>241</v>
      </c>
      <c r="D99" s="4">
        <v>185</v>
      </c>
      <c r="E99" s="4">
        <v>0</v>
      </c>
      <c r="F99" s="4">
        <v>170.92349999999999</v>
      </c>
      <c r="G99" s="4">
        <v>215.76300000000001</v>
      </c>
      <c r="H99" s="4">
        <v>154.23920000000001</v>
      </c>
      <c r="I99" s="4">
        <v>0</v>
      </c>
      <c r="J99" s="4">
        <v>170.43979999999999</v>
      </c>
      <c r="K99" s="4">
        <v>214.74610000000001</v>
      </c>
      <c r="L99" s="4">
        <v>153.63810000000001</v>
      </c>
      <c r="M99" s="4">
        <v>0</v>
      </c>
      <c r="N99" s="4">
        <v>0.74</v>
      </c>
      <c r="O99" s="4">
        <v>0.9</v>
      </c>
      <c r="P99" s="4">
        <v>0.83</v>
      </c>
      <c r="Q99" s="4">
        <v>0</v>
      </c>
    </row>
    <row r="100" spans="1:17" ht="23.25" thickBot="1" x14ac:dyDescent="0.4">
      <c r="A100" s="5" t="s">
        <v>15</v>
      </c>
      <c r="B100" s="8">
        <v>189</v>
      </c>
      <c r="C100" s="8">
        <v>230</v>
      </c>
      <c r="D100" s="8">
        <v>192</v>
      </c>
      <c r="E100" s="8">
        <v>0</v>
      </c>
      <c r="F100" s="8">
        <v>166.18729999999999</v>
      </c>
      <c r="G100" s="8">
        <v>220.09549999999999</v>
      </c>
      <c r="H100" s="8">
        <v>175.46559999999999</v>
      </c>
      <c r="I100" s="8">
        <v>0</v>
      </c>
      <c r="J100" s="8">
        <v>166.07980000000001</v>
      </c>
      <c r="K100" s="8">
        <v>219.1405</v>
      </c>
      <c r="L100" s="8">
        <v>175.29660000000001</v>
      </c>
      <c r="M100" s="8">
        <v>0</v>
      </c>
      <c r="N100" s="8">
        <v>0.88</v>
      </c>
      <c r="O100" s="8">
        <v>0.96</v>
      </c>
      <c r="P100" s="8">
        <v>0.91</v>
      </c>
      <c r="Q100" s="8">
        <v>0</v>
      </c>
    </row>
    <row r="101" spans="1:17" ht="23.25" thickBot="1" x14ac:dyDescent="0.4">
      <c r="A101" s="1" t="s">
        <v>16</v>
      </c>
      <c r="B101" s="4">
        <v>230</v>
      </c>
      <c r="C101" s="4">
        <v>230</v>
      </c>
      <c r="D101" s="4">
        <v>251</v>
      </c>
      <c r="E101" s="4">
        <v>0</v>
      </c>
      <c r="F101" s="4">
        <v>195.83070000000001</v>
      </c>
      <c r="G101" s="4">
        <v>201.42240000000001</v>
      </c>
      <c r="H101" s="4">
        <v>226.86199999999999</v>
      </c>
      <c r="I101" s="4">
        <v>0</v>
      </c>
      <c r="J101" s="4">
        <v>196.10409999999999</v>
      </c>
      <c r="K101" s="4">
        <v>200.3047</v>
      </c>
      <c r="L101" s="4">
        <v>227.24860000000001</v>
      </c>
      <c r="M101" s="4">
        <v>0</v>
      </c>
      <c r="N101" s="4">
        <v>0.85</v>
      </c>
      <c r="O101" s="4">
        <v>0.88</v>
      </c>
      <c r="P101" s="4">
        <v>0.9</v>
      </c>
      <c r="Q101" s="4">
        <v>0</v>
      </c>
    </row>
    <row r="102" spans="1:17" ht="23.25" thickBot="1" x14ac:dyDescent="0.4">
      <c r="A102" s="5" t="s">
        <v>17</v>
      </c>
      <c r="B102" s="8">
        <v>270</v>
      </c>
      <c r="C102" s="8">
        <v>265</v>
      </c>
      <c r="D102" s="8">
        <v>243</v>
      </c>
      <c r="E102" s="8">
        <v>0</v>
      </c>
      <c r="F102" s="8">
        <v>231.71860000000001</v>
      </c>
      <c r="G102" s="8">
        <v>204.14869999999999</v>
      </c>
      <c r="H102" s="8">
        <v>223.56120000000001</v>
      </c>
      <c r="I102" s="8">
        <v>0</v>
      </c>
      <c r="J102" s="8">
        <v>230.7997</v>
      </c>
      <c r="K102" s="8">
        <v>202.97460000000001</v>
      </c>
      <c r="L102" s="8">
        <v>222.30119999999999</v>
      </c>
      <c r="M102" s="8">
        <v>0</v>
      </c>
      <c r="N102" s="8">
        <v>0.86</v>
      </c>
      <c r="O102" s="8">
        <v>0.77</v>
      </c>
      <c r="P102" s="8">
        <v>0.92</v>
      </c>
      <c r="Q102" s="8">
        <v>0</v>
      </c>
    </row>
    <row r="103" spans="1:17" ht="23.25" thickBot="1" x14ac:dyDescent="0.4">
      <c r="A103" s="1" t="s">
        <v>18</v>
      </c>
      <c r="B103" s="4">
        <v>235</v>
      </c>
      <c r="C103" s="4">
        <v>244</v>
      </c>
      <c r="D103" s="4">
        <v>268</v>
      </c>
      <c r="E103" s="4">
        <v>0</v>
      </c>
      <c r="F103" s="4">
        <v>225.7423</v>
      </c>
      <c r="G103" s="4">
        <v>191.1345</v>
      </c>
      <c r="H103" s="4">
        <v>203.43510000000001</v>
      </c>
      <c r="I103" s="4">
        <v>0</v>
      </c>
      <c r="J103" s="4">
        <v>224.8784</v>
      </c>
      <c r="K103" s="4">
        <v>190.14</v>
      </c>
      <c r="L103" s="4">
        <v>202.57730000000001</v>
      </c>
      <c r="M103" s="4">
        <v>0</v>
      </c>
      <c r="N103" s="4">
        <v>0.96</v>
      </c>
      <c r="O103" s="4">
        <v>0.78</v>
      </c>
      <c r="P103" s="4">
        <v>0.76</v>
      </c>
      <c r="Q103" s="4">
        <v>0</v>
      </c>
    </row>
    <row r="104" spans="1:17" x14ac:dyDescent="0.35">
      <c r="A104" s="11" t="s">
        <v>20</v>
      </c>
      <c r="B104" s="12">
        <v>2857</v>
      </c>
      <c r="C104" s="12">
        <v>2781</v>
      </c>
      <c r="D104" s="12">
        <v>2809</v>
      </c>
      <c r="E104" s="11">
        <v>677</v>
      </c>
      <c r="F104" s="13">
        <v>2325.3757000000001</v>
      </c>
      <c r="G104" s="13">
        <v>2424.7736</v>
      </c>
      <c r="H104" s="13">
        <v>2494.9841999999999</v>
      </c>
      <c r="I104" s="11">
        <v>549.21289999999999</v>
      </c>
      <c r="J104" s="13">
        <v>2318.3008</v>
      </c>
      <c r="K104" s="13">
        <v>2413.0104000000001</v>
      </c>
      <c r="L104" s="13">
        <v>2486.4503</v>
      </c>
      <c r="M104" s="11">
        <v>547.09109999999998</v>
      </c>
      <c r="N104" s="11">
        <v>0.81</v>
      </c>
      <c r="O104" s="11">
        <v>0.87</v>
      </c>
      <c r="P104" s="11">
        <v>0.89</v>
      </c>
      <c r="Q104" s="11">
        <v>0.81</v>
      </c>
    </row>
    <row r="105" spans="1:17" x14ac:dyDescent="0.35">
      <c r="A105" s="178" t="s">
        <v>0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79"/>
      <c r="Q105" s="79"/>
    </row>
    <row r="106" spans="1:17" x14ac:dyDescent="0.35">
      <c r="A106" s="178" t="s">
        <v>295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79"/>
      <c r="Q106" s="79"/>
    </row>
    <row r="107" spans="1:17" ht="23.25" customHeight="1" thickBot="1" x14ac:dyDescent="0.4">
      <c r="A107" s="179" t="s">
        <v>2</v>
      </c>
      <c r="B107" s="77"/>
      <c r="C107" s="180" t="s">
        <v>3</v>
      </c>
      <c r="D107" s="180"/>
      <c r="E107" s="78"/>
      <c r="F107" s="180" t="s">
        <v>4</v>
      </c>
      <c r="G107" s="180"/>
      <c r="H107" s="78"/>
      <c r="I107" s="78"/>
      <c r="J107" s="181" t="s">
        <v>5</v>
      </c>
      <c r="K107" s="181"/>
      <c r="L107" s="181"/>
      <c r="M107" s="181"/>
      <c r="N107" s="182" t="s">
        <v>6</v>
      </c>
      <c r="O107" s="182"/>
      <c r="P107" s="182"/>
      <c r="Q107" s="182"/>
    </row>
    <row r="108" spans="1:17" ht="24" thickTop="1" thickBot="1" x14ac:dyDescent="0.4">
      <c r="A108" s="180"/>
      <c r="B108" s="9">
        <v>2557</v>
      </c>
      <c r="C108" s="9">
        <v>2558</v>
      </c>
      <c r="D108" s="9">
        <v>2559</v>
      </c>
      <c r="E108" s="9">
        <v>2560</v>
      </c>
      <c r="F108" s="9">
        <v>2557</v>
      </c>
      <c r="G108" s="9">
        <v>2558</v>
      </c>
      <c r="H108" s="9">
        <v>2559</v>
      </c>
      <c r="I108" s="9">
        <v>2560</v>
      </c>
      <c r="J108" s="9">
        <v>2557</v>
      </c>
      <c r="K108" s="9">
        <v>2558</v>
      </c>
      <c r="L108" s="9">
        <v>2559</v>
      </c>
      <c r="M108" s="9">
        <v>2560</v>
      </c>
      <c r="N108" s="10">
        <v>2557</v>
      </c>
      <c r="O108" s="10">
        <v>2558</v>
      </c>
      <c r="P108" s="10">
        <v>2559</v>
      </c>
      <c r="Q108" s="10">
        <v>2560</v>
      </c>
    </row>
    <row r="109" spans="1:17" ht="24" thickTop="1" thickBot="1" x14ac:dyDescent="0.4">
      <c r="A109" s="5" t="s">
        <v>7</v>
      </c>
      <c r="B109" s="8">
        <v>549</v>
      </c>
      <c r="C109" s="8">
        <v>533</v>
      </c>
      <c r="D109" s="8">
        <v>519</v>
      </c>
      <c r="E109" s="8">
        <v>472</v>
      </c>
      <c r="F109" s="7">
        <v>2824.26</v>
      </c>
      <c r="G109" s="7">
        <v>2487.3544999999999</v>
      </c>
      <c r="H109" s="7">
        <v>2678.8643000000002</v>
      </c>
      <c r="I109" s="7">
        <v>2326.2321999999999</v>
      </c>
      <c r="J109" s="7">
        <v>2826.9847</v>
      </c>
      <c r="K109" s="7">
        <v>2490.0059999999999</v>
      </c>
      <c r="L109" s="7">
        <v>2680.7770999999998</v>
      </c>
      <c r="M109" s="7">
        <v>2326.9477000000002</v>
      </c>
      <c r="N109" s="8">
        <v>5.14</v>
      </c>
      <c r="O109" s="8">
        <v>4.67</v>
      </c>
      <c r="P109" s="8">
        <v>5.16</v>
      </c>
      <c r="Q109" s="8">
        <v>4.93</v>
      </c>
    </row>
    <row r="110" spans="1:17" ht="23.25" thickBot="1" x14ac:dyDescent="0.4">
      <c r="A110" s="1" t="s">
        <v>8</v>
      </c>
      <c r="B110" s="4">
        <v>508</v>
      </c>
      <c r="C110" s="4">
        <v>474</v>
      </c>
      <c r="D110" s="4">
        <v>525</v>
      </c>
      <c r="E110" s="4">
        <v>517</v>
      </c>
      <c r="F110" s="3">
        <v>2414.7772</v>
      </c>
      <c r="G110" s="3">
        <v>2255.5907000000002</v>
      </c>
      <c r="H110" s="3">
        <v>2608.9164999999998</v>
      </c>
      <c r="I110" s="3">
        <v>2537.2692999999999</v>
      </c>
      <c r="J110" s="3">
        <v>2417.373</v>
      </c>
      <c r="K110" s="3">
        <v>2258.1487999999999</v>
      </c>
      <c r="L110" s="3">
        <v>2610.9829</v>
      </c>
      <c r="M110" s="3">
        <v>2540.4209999999998</v>
      </c>
      <c r="N110" s="4">
        <v>4.75</v>
      </c>
      <c r="O110" s="4">
        <v>4.76</v>
      </c>
      <c r="P110" s="4">
        <v>4.97</v>
      </c>
      <c r="Q110" s="4">
        <v>4.91</v>
      </c>
    </row>
    <row r="111" spans="1:17" ht="23.25" thickBot="1" x14ac:dyDescent="0.4">
      <c r="A111" s="5" t="s">
        <v>9</v>
      </c>
      <c r="B111" s="8">
        <v>505</v>
      </c>
      <c r="C111" s="8">
        <v>477</v>
      </c>
      <c r="D111" s="8">
        <v>531</v>
      </c>
      <c r="E111" s="8">
        <v>261</v>
      </c>
      <c r="F111" s="7">
        <v>2512.0702999999999</v>
      </c>
      <c r="G111" s="7">
        <v>2348.8584999999998</v>
      </c>
      <c r="H111" s="7">
        <v>2683.3887</v>
      </c>
      <c r="I111" s="8">
        <v>755.72090000000003</v>
      </c>
      <c r="J111" s="7">
        <v>2514.1062999999999</v>
      </c>
      <c r="K111" s="7">
        <v>2351.5003000000002</v>
      </c>
      <c r="L111" s="7">
        <v>2683.8445999999999</v>
      </c>
      <c r="M111" s="8">
        <v>755.58209999999997</v>
      </c>
      <c r="N111" s="8">
        <v>4.97</v>
      </c>
      <c r="O111" s="8">
        <v>4.92</v>
      </c>
      <c r="P111" s="8">
        <v>5.05</v>
      </c>
      <c r="Q111" s="8">
        <v>2.9</v>
      </c>
    </row>
    <row r="112" spans="1:17" ht="23.25" thickBot="1" x14ac:dyDescent="0.4">
      <c r="A112" s="1" t="s">
        <v>10</v>
      </c>
      <c r="B112" s="4">
        <v>531</v>
      </c>
      <c r="C112" s="4">
        <v>484</v>
      </c>
      <c r="D112" s="4">
        <v>517</v>
      </c>
      <c r="E112" s="4">
        <v>0</v>
      </c>
      <c r="F112" s="3">
        <v>2755.8537000000001</v>
      </c>
      <c r="G112" s="3">
        <v>2464.8534</v>
      </c>
      <c r="H112" s="3">
        <v>2712.3928000000001</v>
      </c>
      <c r="I112" s="4">
        <v>0</v>
      </c>
      <c r="J112" s="3">
        <v>2757.5207</v>
      </c>
      <c r="K112" s="3">
        <v>2467.5603000000001</v>
      </c>
      <c r="L112" s="3">
        <v>2714.1053000000002</v>
      </c>
      <c r="M112" s="4">
        <v>0</v>
      </c>
      <c r="N112" s="4">
        <v>5.19</v>
      </c>
      <c r="O112" s="4">
        <v>5.09</v>
      </c>
      <c r="P112" s="4">
        <v>5.25</v>
      </c>
      <c r="Q112" s="4">
        <v>0</v>
      </c>
    </row>
    <row r="113" spans="1:17" ht="23.25" thickBot="1" x14ac:dyDescent="0.4">
      <c r="A113" s="5" t="s">
        <v>11</v>
      </c>
      <c r="B113" s="8">
        <v>508</v>
      </c>
      <c r="C113" s="8">
        <v>494</v>
      </c>
      <c r="D113" s="8">
        <v>503</v>
      </c>
      <c r="E113" s="8">
        <v>0</v>
      </c>
      <c r="F113" s="7">
        <v>2382.8202999999999</v>
      </c>
      <c r="G113" s="7">
        <v>2563.8775000000001</v>
      </c>
      <c r="H113" s="7">
        <v>2773.4569999999999</v>
      </c>
      <c r="I113" s="8">
        <v>0</v>
      </c>
      <c r="J113" s="7">
        <v>2383.0844999999999</v>
      </c>
      <c r="K113" s="7">
        <v>2565.8809999999999</v>
      </c>
      <c r="L113" s="7">
        <v>2774.7871</v>
      </c>
      <c r="M113" s="8">
        <v>0</v>
      </c>
      <c r="N113" s="8">
        <v>4.6900000000000004</v>
      </c>
      <c r="O113" s="8">
        <v>5.19</v>
      </c>
      <c r="P113" s="8">
        <v>5.51</v>
      </c>
      <c r="Q113" s="8">
        <v>0</v>
      </c>
    </row>
    <row r="114" spans="1:17" ht="23.25" thickBot="1" x14ac:dyDescent="0.4">
      <c r="A114" s="1" t="s">
        <v>12</v>
      </c>
      <c r="B114" s="4">
        <v>517</v>
      </c>
      <c r="C114" s="4">
        <v>492</v>
      </c>
      <c r="D114" s="4">
        <v>606</v>
      </c>
      <c r="E114" s="4">
        <v>0</v>
      </c>
      <c r="F114" s="3">
        <v>2674.0949000000001</v>
      </c>
      <c r="G114" s="3">
        <v>2248.2962000000002</v>
      </c>
      <c r="H114" s="3">
        <v>3355.3661999999999</v>
      </c>
      <c r="I114" s="4">
        <v>0</v>
      </c>
      <c r="J114" s="3">
        <v>2677.3137999999999</v>
      </c>
      <c r="K114" s="3">
        <v>2250.6415999999999</v>
      </c>
      <c r="L114" s="3">
        <v>3357.732</v>
      </c>
      <c r="M114" s="4">
        <v>0</v>
      </c>
      <c r="N114" s="4">
        <v>5.17</v>
      </c>
      <c r="O114" s="4">
        <v>4.57</v>
      </c>
      <c r="P114" s="4">
        <v>5.54</v>
      </c>
      <c r="Q114" s="4">
        <v>0</v>
      </c>
    </row>
    <row r="115" spans="1:17" ht="23.25" thickBot="1" x14ac:dyDescent="0.4">
      <c r="A115" s="5" t="s">
        <v>13</v>
      </c>
      <c r="B115" s="8">
        <v>477</v>
      </c>
      <c r="C115" s="8">
        <v>465</v>
      </c>
      <c r="D115" s="8">
        <v>492</v>
      </c>
      <c r="E115" s="8">
        <v>0</v>
      </c>
      <c r="F115" s="7">
        <v>2378.2669999999998</v>
      </c>
      <c r="G115" s="7">
        <v>2221.154</v>
      </c>
      <c r="H115" s="7">
        <v>2597.645</v>
      </c>
      <c r="I115" s="8">
        <v>0</v>
      </c>
      <c r="J115" s="7">
        <v>2379.5454</v>
      </c>
      <c r="K115" s="7">
        <v>2223.5578</v>
      </c>
      <c r="L115" s="7">
        <v>2601.6653000000001</v>
      </c>
      <c r="M115" s="8">
        <v>0</v>
      </c>
      <c r="N115" s="8">
        <v>4.99</v>
      </c>
      <c r="O115" s="8">
        <v>4.78</v>
      </c>
      <c r="P115" s="8">
        <v>5.28</v>
      </c>
      <c r="Q115" s="8">
        <v>0</v>
      </c>
    </row>
    <row r="116" spans="1:17" ht="23.25" thickBot="1" x14ac:dyDescent="0.4">
      <c r="A116" s="1" t="s">
        <v>14</v>
      </c>
      <c r="B116" s="4">
        <v>457</v>
      </c>
      <c r="C116" s="4">
        <v>505</v>
      </c>
      <c r="D116" s="4">
        <v>492</v>
      </c>
      <c r="E116" s="4">
        <v>0</v>
      </c>
      <c r="F116" s="3">
        <v>2067.0259000000001</v>
      </c>
      <c r="G116" s="3">
        <v>2412.5542</v>
      </c>
      <c r="H116" s="3">
        <v>2572.8472000000002</v>
      </c>
      <c r="I116" s="4">
        <v>0</v>
      </c>
      <c r="J116" s="3">
        <v>2067.3631</v>
      </c>
      <c r="K116" s="3">
        <v>2414.203</v>
      </c>
      <c r="L116" s="3">
        <v>2575.7188999999998</v>
      </c>
      <c r="M116" s="4">
        <v>0</v>
      </c>
      <c r="N116" s="4">
        <v>4.5199999999999996</v>
      </c>
      <c r="O116" s="4">
        <v>4.78</v>
      </c>
      <c r="P116" s="4">
        <v>5.23</v>
      </c>
      <c r="Q116" s="4">
        <v>0</v>
      </c>
    </row>
    <row r="117" spans="1:17" ht="23.25" thickBot="1" x14ac:dyDescent="0.4">
      <c r="A117" s="5" t="s">
        <v>15</v>
      </c>
      <c r="B117" s="8">
        <v>477</v>
      </c>
      <c r="C117" s="8">
        <v>515</v>
      </c>
      <c r="D117" s="8">
        <v>517</v>
      </c>
      <c r="E117" s="8">
        <v>0</v>
      </c>
      <c r="F117" s="7">
        <v>2401.0902999999998</v>
      </c>
      <c r="G117" s="7">
        <v>2443.9767000000002</v>
      </c>
      <c r="H117" s="7">
        <v>2631.9481000000001</v>
      </c>
      <c r="I117" s="8">
        <v>0</v>
      </c>
      <c r="J117" s="7">
        <v>2403.9564</v>
      </c>
      <c r="K117" s="7">
        <v>2446.3984</v>
      </c>
      <c r="L117" s="7">
        <v>2630.8775000000001</v>
      </c>
      <c r="M117" s="8">
        <v>0</v>
      </c>
      <c r="N117" s="8">
        <v>5.03</v>
      </c>
      <c r="O117" s="8">
        <v>4.75</v>
      </c>
      <c r="P117" s="8">
        <v>5.09</v>
      </c>
      <c r="Q117" s="8">
        <v>0</v>
      </c>
    </row>
    <row r="118" spans="1:17" ht="23.25" thickBot="1" x14ac:dyDescent="0.4">
      <c r="A118" s="1" t="s">
        <v>16</v>
      </c>
      <c r="B118" s="4">
        <v>516</v>
      </c>
      <c r="C118" s="4">
        <v>501</v>
      </c>
      <c r="D118" s="4">
        <v>486</v>
      </c>
      <c r="E118" s="4">
        <v>0</v>
      </c>
      <c r="F118" s="3">
        <v>2318.8647999999998</v>
      </c>
      <c r="G118" s="3">
        <v>2623.0761000000002</v>
      </c>
      <c r="H118" s="3">
        <v>2415.2786999999998</v>
      </c>
      <c r="I118" s="4">
        <v>0</v>
      </c>
      <c r="J118" s="3">
        <v>2321.0929000000001</v>
      </c>
      <c r="K118" s="3">
        <v>2623.8251</v>
      </c>
      <c r="L118" s="3">
        <v>2417.165</v>
      </c>
      <c r="M118" s="4">
        <v>0</v>
      </c>
      <c r="N118" s="4">
        <v>4.49</v>
      </c>
      <c r="O118" s="4">
        <v>5.24</v>
      </c>
      <c r="P118" s="4">
        <v>4.97</v>
      </c>
      <c r="Q118" s="4">
        <v>0</v>
      </c>
    </row>
    <row r="119" spans="1:17" ht="23.25" thickBot="1" x14ac:dyDescent="0.4">
      <c r="A119" s="5" t="s">
        <v>17</v>
      </c>
      <c r="B119" s="8">
        <v>481</v>
      </c>
      <c r="C119" s="8">
        <v>506</v>
      </c>
      <c r="D119" s="8">
        <v>617</v>
      </c>
      <c r="E119" s="8">
        <v>0</v>
      </c>
      <c r="F119" s="7">
        <v>2187.4521</v>
      </c>
      <c r="G119" s="7">
        <v>2357.0201999999999</v>
      </c>
      <c r="H119" s="7">
        <v>3012.7159999999999</v>
      </c>
      <c r="I119" s="8">
        <v>0</v>
      </c>
      <c r="J119" s="7">
        <v>2188.1466</v>
      </c>
      <c r="K119" s="7">
        <v>2359.0769</v>
      </c>
      <c r="L119" s="7">
        <v>3013.4852999999998</v>
      </c>
      <c r="M119" s="8">
        <v>0</v>
      </c>
      <c r="N119" s="8">
        <v>4.55</v>
      </c>
      <c r="O119" s="8">
        <v>4.66</v>
      </c>
      <c r="P119" s="8">
        <v>4.88</v>
      </c>
      <c r="Q119" s="8">
        <v>0</v>
      </c>
    </row>
    <row r="120" spans="1:17" ht="23.25" thickBot="1" x14ac:dyDescent="0.4">
      <c r="A120" s="1" t="s">
        <v>18</v>
      </c>
      <c r="B120" s="4">
        <v>475</v>
      </c>
      <c r="C120" s="4">
        <v>486</v>
      </c>
      <c r="D120" s="4">
        <v>570</v>
      </c>
      <c r="E120" s="4">
        <v>0</v>
      </c>
      <c r="F120" s="3">
        <v>2477.9839999999999</v>
      </c>
      <c r="G120" s="3">
        <v>2501.0291000000002</v>
      </c>
      <c r="H120" s="3">
        <v>2706.5387999999998</v>
      </c>
      <c r="I120" s="4">
        <v>0</v>
      </c>
      <c r="J120" s="3">
        <v>2480.0239999999999</v>
      </c>
      <c r="K120" s="3">
        <v>2505.2930000000001</v>
      </c>
      <c r="L120" s="3">
        <v>2707.5886</v>
      </c>
      <c r="M120" s="4">
        <v>0</v>
      </c>
      <c r="N120" s="4">
        <v>5.22</v>
      </c>
      <c r="O120" s="4">
        <v>5.15</v>
      </c>
      <c r="P120" s="4">
        <v>4.75</v>
      </c>
      <c r="Q120" s="4">
        <v>0</v>
      </c>
    </row>
    <row r="121" spans="1:17" x14ac:dyDescent="0.35">
      <c r="A121" s="11" t="s">
        <v>20</v>
      </c>
      <c r="B121" s="12">
        <v>6001</v>
      </c>
      <c r="C121" s="12">
        <v>5932</v>
      </c>
      <c r="D121" s="12">
        <v>6375</v>
      </c>
      <c r="E121" s="12">
        <v>1250</v>
      </c>
      <c r="F121" s="13">
        <v>29394.5605</v>
      </c>
      <c r="G121" s="13">
        <v>28927.641100000001</v>
      </c>
      <c r="H121" s="13">
        <v>32749.3593</v>
      </c>
      <c r="I121" s="13">
        <v>5619.2223999999997</v>
      </c>
      <c r="J121" s="13">
        <v>29416.511399999999</v>
      </c>
      <c r="K121" s="13">
        <v>28956.092199999999</v>
      </c>
      <c r="L121" s="13">
        <v>32768.729599999999</v>
      </c>
      <c r="M121" s="13">
        <v>5622.9507999999996</v>
      </c>
      <c r="N121" s="11">
        <v>4.9000000000000004</v>
      </c>
      <c r="O121" s="11">
        <v>4.88</v>
      </c>
      <c r="P121" s="11">
        <v>5.14</v>
      </c>
      <c r="Q121" s="11">
        <v>4.5</v>
      </c>
    </row>
    <row r="122" spans="1:17" x14ac:dyDescent="0.35">
      <c r="A122" s="178" t="s">
        <v>0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79"/>
      <c r="Q122" s="79"/>
    </row>
    <row r="123" spans="1:17" x14ac:dyDescent="0.35">
      <c r="A123" s="178" t="s">
        <v>296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79"/>
      <c r="Q123" s="79"/>
    </row>
    <row r="124" spans="1:17" ht="23.25" customHeight="1" thickBot="1" x14ac:dyDescent="0.4">
      <c r="A124" s="179" t="s">
        <v>2</v>
      </c>
      <c r="B124" s="77"/>
      <c r="C124" s="180" t="s">
        <v>3</v>
      </c>
      <c r="D124" s="180"/>
      <c r="E124" s="78"/>
      <c r="F124" s="180" t="s">
        <v>4</v>
      </c>
      <c r="G124" s="180"/>
      <c r="H124" s="78"/>
      <c r="I124" s="78"/>
      <c r="J124" s="181" t="s">
        <v>5</v>
      </c>
      <c r="K124" s="181"/>
      <c r="L124" s="181"/>
      <c r="M124" s="181"/>
      <c r="N124" s="182" t="s">
        <v>6</v>
      </c>
      <c r="O124" s="182"/>
      <c r="P124" s="182"/>
      <c r="Q124" s="182"/>
    </row>
    <row r="125" spans="1:17" ht="24" thickTop="1" thickBot="1" x14ac:dyDescent="0.4">
      <c r="A125" s="180"/>
      <c r="B125" s="9">
        <v>2557</v>
      </c>
      <c r="C125" s="9">
        <v>2558</v>
      </c>
      <c r="D125" s="9">
        <v>2559</v>
      </c>
      <c r="E125" s="9">
        <v>2560</v>
      </c>
      <c r="F125" s="9">
        <v>2557</v>
      </c>
      <c r="G125" s="9">
        <v>2558</v>
      </c>
      <c r="H125" s="9">
        <v>2559</v>
      </c>
      <c r="I125" s="9">
        <v>2560</v>
      </c>
      <c r="J125" s="9">
        <v>2557</v>
      </c>
      <c r="K125" s="9">
        <v>2558</v>
      </c>
      <c r="L125" s="9">
        <v>2559</v>
      </c>
      <c r="M125" s="9">
        <v>2560</v>
      </c>
      <c r="N125" s="10">
        <v>2557</v>
      </c>
      <c r="O125" s="10">
        <v>2558</v>
      </c>
      <c r="P125" s="10">
        <v>2559</v>
      </c>
      <c r="Q125" s="10">
        <v>2560</v>
      </c>
    </row>
    <row r="126" spans="1:17" ht="24" thickTop="1" thickBot="1" x14ac:dyDescent="0.4">
      <c r="A126" s="5" t="s">
        <v>7</v>
      </c>
      <c r="B126" s="8">
        <v>199</v>
      </c>
      <c r="C126" s="8">
        <v>163</v>
      </c>
      <c r="D126" s="8">
        <v>203</v>
      </c>
      <c r="E126" s="8">
        <v>147</v>
      </c>
      <c r="F126" s="8">
        <v>170.75649999999999</v>
      </c>
      <c r="G126" s="8">
        <v>130.87780000000001</v>
      </c>
      <c r="H126" s="8">
        <v>178.08449999999999</v>
      </c>
      <c r="I126" s="8">
        <v>124.2985</v>
      </c>
      <c r="J126" s="8">
        <v>171.0909</v>
      </c>
      <c r="K126" s="8">
        <v>131.2116</v>
      </c>
      <c r="L126" s="8">
        <v>179.66739999999999</v>
      </c>
      <c r="M126" s="8">
        <v>124.0562</v>
      </c>
      <c r="N126" s="8">
        <v>0.86</v>
      </c>
      <c r="O126" s="8">
        <v>0.8</v>
      </c>
      <c r="P126" s="8">
        <v>0.88</v>
      </c>
      <c r="Q126" s="8">
        <v>0.85</v>
      </c>
    </row>
    <row r="127" spans="1:17" ht="23.25" thickBot="1" x14ac:dyDescent="0.4">
      <c r="A127" s="1" t="s">
        <v>8</v>
      </c>
      <c r="B127" s="4">
        <v>187</v>
      </c>
      <c r="C127" s="4">
        <v>158</v>
      </c>
      <c r="D127" s="4">
        <v>175</v>
      </c>
      <c r="E127" s="4">
        <v>144</v>
      </c>
      <c r="F127" s="4">
        <v>186.0247</v>
      </c>
      <c r="G127" s="4">
        <v>194.803</v>
      </c>
      <c r="H127" s="4">
        <v>163.10650000000001</v>
      </c>
      <c r="I127" s="4">
        <v>161.81630000000001</v>
      </c>
      <c r="J127" s="4">
        <v>187.19800000000001</v>
      </c>
      <c r="K127" s="4">
        <v>196.62289999999999</v>
      </c>
      <c r="L127" s="4">
        <v>163.84819999999999</v>
      </c>
      <c r="M127" s="4">
        <v>163.2619</v>
      </c>
      <c r="N127" s="4">
        <v>0.99</v>
      </c>
      <c r="O127" s="4">
        <v>1.23</v>
      </c>
      <c r="P127" s="4">
        <v>0.93</v>
      </c>
      <c r="Q127" s="4">
        <v>1.1200000000000001</v>
      </c>
    </row>
    <row r="128" spans="1:17" ht="23.25" thickBot="1" x14ac:dyDescent="0.4">
      <c r="A128" s="5" t="s">
        <v>9</v>
      </c>
      <c r="B128" s="8">
        <v>167</v>
      </c>
      <c r="C128" s="8">
        <v>170</v>
      </c>
      <c r="D128" s="8">
        <v>180</v>
      </c>
      <c r="E128" s="8">
        <v>153</v>
      </c>
      <c r="F128" s="8">
        <v>153.9461</v>
      </c>
      <c r="G128" s="8">
        <v>139.20930000000001</v>
      </c>
      <c r="H128" s="8">
        <v>172.0291</v>
      </c>
      <c r="I128" s="8">
        <v>145.28559999999999</v>
      </c>
      <c r="J128" s="8">
        <v>155.55350000000001</v>
      </c>
      <c r="K128" s="8">
        <v>139.51570000000001</v>
      </c>
      <c r="L128" s="8">
        <v>173.4237</v>
      </c>
      <c r="M128" s="8">
        <v>145.59</v>
      </c>
      <c r="N128" s="8">
        <v>0.92</v>
      </c>
      <c r="O128" s="8">
        <v>0.82</v>
      </c>
      <c r="P128" s="8">
        <v>0.96</v>
      </c>
      <c r="Q128" s="8">
        <v>0.95</v>
      </c>
    </row>
    <row r="129" spans="1:17" ht="23.25" thickBot="1" x14ac:dyDescent="0.4">
      <c r="A129" s="1" t="s">
        <v>10</v>
      </c>
      <c r="B129" s="4">
        <v>188</v>
      </c>
      <c r="C129" s="4">
        <v>150</v>
      </c>
      <c r="D129" s="4">
        <v>172</v>
      </c>
      <c r="E129" s="4">
        <v>29</v>
      </c>
      <c r="F129" s="4">
        <v>178.19649999999999</v>
      </c>
      <c r="G129" s="4">
        <v>136.3458</v>
      </c>
      <c r="H129" s="4">
        <v>173.9032</v>
      </c>
      <c r="I129" s="4">
        <v>20.796299999999999</v>
      </c>
      <c r="J129" s="4">
        <v>178.81809999999999</v>
      </c>
      <c r="K129" s="4">
        <v>137.27459999999999</v>
      </c>
      <c r="L129" s="4">
        <v>174.65190000000001</v>
      </c>
      <c r="M129" s="4">
        <v>20.797999999999998</v>
      </c>
      <c r="N129" s="4">
        <v>0.95</v>
      </c>
      <c r="O129" s="4">
        <v>0.91</v>
      </c>
      <c r="P129" s="4">
        <v>1.01</v>
      </c>
      <c r="Q129" s="4">
        <v>0.72</v>
      </c>
    </row>
    <row r="130" spans="1:17" ht="23.25" thickBot="1" x14ac:dyDescent="0.4">
      <c r="A130" s="5" t="s">
        <v>11</v>
      </c>
      <c r="B130" s="8">
        <v>191</v>
      </c>
      <c r="C130" s="8">
        <v>164</v>
      </c>
      <c r="D130" s="8">
        <v>149</v>
      </c>
      <c r="E130" s="8">
        <v>0</v>
      </c>
      <c r="F130" s="8">
        <v>179.22749999999999</v>
      </c>
      <c r="G130" s="8">
        <v>121.29089999999999</v>
      </c>
      <c r="H130" s="8">
        <v>146.8322</v>
      </c>
      <c r="I130" s="8">
        <v>0</v>
      </c>
      <c r="J130" s="8">
        <v>180.17400000000001</v>
      </c>
      <c r="K130" s="8">
        <v>121.7774</v>
      </c>
      <c r="L130" s="8">
        <v>147.23349999999999</v>
      </c>
      <c r="M130" s="8">
        <v>0</v>
      </c>
      <c r="N130" s="8">
        <v>0.94</v>
      </c>
      <c r="O130" s="8">
        <v>0.74</v>
      </c>
      <c r="P130" s="8">
        <v>0.99</v>
      </c>
      <c r="Q130" s="8">
        <v>0</v>
      </c>
    </row>
    <row r="131" spans="1:17" ht="23.25" thickBot="1" x14ac:dyDescent="0.4">
      <c r="A131" s="1" t="s">
        <v>12</v>
      </c>
      <c r="B131" s="4">
        <v>198</v>
      </c>
      <c r="C131" s="4">
        <v>131</v>
      </c>
      <c r="D131" s="4">
        <v>176</v>
      </c>
      <c r="E131" s="4">
        <v>0</v>
      </c>
      <c r="F131" s="4">
        <v>161.66399999999999</v>
      </c>
      <c r="G131" s="4">
        <v>93.805700000000002</v>
      </c>
      <c r="H131" s="4">
        <v>176.1181</v>
      </c>
      <c r="I131" s="4">
        <v>0</v>
      </c>
      <c r="J131" s="4">
        <v>163.7456</v>
      </c>
      <c r="K131" s="4">
        <v>94.601600000000005</v>
      </c>
      <c r="L131" s="4">
        <v>176.53399999999999</v>
      </c>
      <c r="M131" s="4">
        <v>0</v>
      </c>
      <c r="N131" s="4">
        <v>0.82</v>
      </c>
      <c r="O131" s="4">
        <v>0.72</v>
      </c>
      <c r="P131" s="4">
        <v>1</v>
      </c>
      <c r="Q131" s="4">
        <v>0</v>
      </c>
    </row>
    <row r="132" spans="1:17" ht="23.25" thickBot="1" x14ac:dyDescent="0.4">
      <c r="A132" s="5" t="s">
        <v>13</v>
      </c>
      <c r="B132" s="8">
        <v>137</v>
      </c>
      <c r="C132" s="8">
        <v>137</v>
      </c>
      <c r="D132" s="8">
        <v>147</v>
      </c>
      <c r="E132" s="8">
        <v>0</v>
      </c>
      <c r="F132" s="8">
        <v>133.23320000000001</v>
      </c>
      <c r="G132" s="8">
        <v>134.59569999999999</v>
      </c>
      <c r="H132" s="8">
        <v>156.55340000000001</v>
      </c>
      <c r="I132" s="8">
        <v>0</v>
      </c>
      <c r="J132" s="8">
        <v>134.554</v>
      </c>
      <c r="K132" s="8">
        <v>135.1559</v>
      </c>
      <c r="L132" s="8">
        <v>157.1146</v>
      </c>
      <c r="M132" s="8">
        <v>0</v>
      </c>
      <c r="N132" s="8">
        <v>0.97</v>
      </c>
      <c r="O132" s="8">
        <v>0.98</v>
      </c>
      <c r="P132" s="8">
        <v>1.06</v>
      </c>
      <c r="Q132" s="8">
        <v>0</v>
      </c>
    </row>
    <row r="133" spans="1:17" ht="23.25" thickBot="1" x14ac:dyDescent="0.4">
      <c r="A133" s="1" t="s">
        <v>14</v>
      </c>
      <c r="B133" s="4">
        <v>166</v>
      </c>
      <c r="C133" s="4">
        <v>159</v>
      </c>
      <c r="D133" s="4">
        <v>122</v>
      </c>
      <c r="E133" s="4">
        <v>0</v>
      </c>
      <c r="F133" s="4">
        <v>188.95419999999999</v>
      </c>
      <c r="G133" s="4">
        <v>189.18090000000001</v>
      </c>
      <c r="H133" s="4">
        <v>113.9564</v>
      </c>
      <c r="I133" s="4">
        <v>0</v>
      </c>
      <c r="J133" s="4">
        <v>189.37280000000001</v>
      </c>
      <c r="K133" s="4">
        <v>189.7098</v>
      </c>
      <c r="L133" s="4">
        <v>114.23650000000001</v>
      </c>
      <c r="M133" s="4">
        <v>0</v>
      </c>
      <c r="N133" s="4">
        <v>1.1399999999999999</v>
      </c>
      <c r="O133" s="4">
        <v>1.19</v>
      </c>
      <c r="P133" s="4">
        <v>0.93</v>
      </c>
      <c r="Q133" s="4">
        <v>0</v>
      </c>
    </row>
    <row r="134" spans="1:17" ht="23.25" thickBot="1" x14ac:dyDescent="0.4">
      <c r="A134" s="5" t="s">
        <v>15</v>
      </c>
      <c r="B134" s="8">
        <v>154</v>
      </c>
      <c r="C134" s="8">
        <v>174</v>
      </c>
      <c r="D134" s="8">
        <v>143</v>
      </c>
      <c r="E134" s="8">
        <v>0</v>
      </c>
      <c r="F134" s="8">
        <v>128.04220000000001</v>
      </c>
      <c r="G134" s="8">
        <v>195.88669999999999</v>
      </c>
      <c r="H134" s="8">
        <v>146.24799999999999</v>
      </c>
      <c r="I134" s="8">
        <v>0</v>
      </c>
      <c r="J134" s="8">
        <v>130.1781</v>
      </c>
      <c r="K134" s="8">
        <v>196.29859999999999</v>
      </c>
      <c r="L134" s="8">
        <v>146.66919999999999</v>
      </c>
      <c r="M134" s="8">
        <v>0</v>
      </c>
      <c r="N134" s="8">
        <v>0.83</v>
      </c>
      <c r="O134" s="8">
        <v>1.1299999999999999</v>
      </c>
      <c r="P134" s="8">
        <v>1.02</v>
      </c>
      <c r="Q134" s="8">
        <v>0</v>
      </c>
    </row>
    <row r="135" spans="1:17" ht="23.25" thickBot="1" x14ac:dyDescent="0.4">
      <c r="A135" s="1" t="s">
        <v>16</v>
      </c>
      <c r="B135" s="4">
        <v>172</v>
      </c>
      <c r="C135" s="4">
        <v>159</v>
      </c>
      <c r="D135" s="4">
        <v>185</v>
      </c>
      <c r="E135" s="4">
        <v>0</v>
      </c>
      <c r="F135" s="4">
        <v>140.7612</v>
      </c>
      <c r="G135" s="4">
        <v>109.5047</v>
      </c>
      <c r="H135" s="4">
        <v>264.02499999999998</v>
      </c>
      <c r="I135" s="4">
        <v>0</v>
      </c>
      <c r="J135" s="4">
        <v>141.82749999999999</v>
      </c>
      <c r="K135" s="4">
        <v>110.0782</v>
      </c>
      <c r="L135" s="4">
        <v>264.70339999999999</v>
      </c>
      <c r="M135" s="4">
        <v>0</v>
      </c>
      <c r="N135" s="4">
        <v>0.82</v>
      </c>
      <c r="O135" s="4">
        <v>0.69</v>
      </c>
      <c r="P135" s="4">
        <v>1.43</v>
      </c>
      <c r="Q135" s="4">
        <v>0</v>
      </c>
    </row>
    <row r="136" spans="1:17" ht="23.25" thickBot="1" x14ac:dyDescent="0.4">
      <c r="A136" s="5" t="s">
        <v>17</v>
      </c>
      <c r="B136" s="8">
        <v>190</v>
      </c>
      <c r="C136" s="8">
        <v>179</v>
      </c>
      <c r="D136" s="8">
        <v>189</v>
      </c>
      <c r="E136" s="8">
        <v>0</v>
      </c>
      <c r="F136" s="8">
        <v>133.87520000000001</v>
      </c>
      <c r="G136" s="8">
        <v>163.24170000000001</v>
      </c>
      <c r="H136" s="8">
        <v>147.9042</v>
      </c>
      <c r="I136" s="8">
        <v>0</v>
      </c>
      <c r="J136" s="8">
        <v>135.38570000000001</v>
      </c>
      <c r="K136" s="8">
        <v>164.17429999999999</v>
      </c>
      <c r="L136" s="8">
        <v>148.62450000000001</v>
      </c>
      <c r="M136" s="8">
        <v>0</v>
      </c>
      <c r="N136" s="8">
        <v>0.7</v>
      </c>
      <c r="O136" s="8">
        <v>0.91</v>
      </c>
      <c r="P136" s="8">
        <v>0.78</v>
      </c>
      <c r="Q136" s="8">
        <v>0</v>
      </c>
    </row>
    <row r="137" spans="1:17" ht="23.25" thickBot="1" x14ac:dyDescent="0.4">
      <c r="A137" s="1" t="s">
        <v>18</v>
      </c>
      <c r="B137" s="4">
        <v>206</v>
      </c>
      <c r="C137" s="4">
        <v>193</v>
      </c>
      <c r="D137" s="4">
        <v>171</v>
      </c>
      <c r="E137" s="4">
        <v>0</v>
      </c>
      <c r="F137" s="4">
        <v>166.3228</v>
      </c>
      <c r="G137" s="4">
        <v>164.17619999999999</v>
      </c>
      <c r="H137" s="4">
        <v>159.47929999999999</v>
      </c>
      <c r="I137" s="4">
        <v>0</v>
      </c>
      <c r="J137" s="4">
        <v>166.3039</v>
      </c>
      <c r="K137" s="4">
        <v>164.77019999999999</v>
      </c>
      <c r="L137" s="4">
        <v>160.1508</v>
      </c>
      <c r="M137" s="4">
        <v>0</v>
      </c>
      <c r="N137" s="4">
        <v>0.81</v>
      </c>
      <c r="O137" s="4">
        <v>0.85</v>
      </c>
      <c r="P137" s="4">
        <v>0.93</v>
      </c>
      <c r="Q137" s="4">
        <v>0</v>
      </c>
    </row>
    <row r="138" spans="1:17" x14ac:dyDescent="0.35">
      <c r="A138" s="11" t="s">
        <v>20</v>
      </c>
      <c r="B138" s="12">
        <v>2155</v>
      </c>
      <c r="C138" s="12">
        <v>1937</v>
      </c>
      <c r="D138" s="12">
        <v>2012</v>
      </c>
      <c r="E138" s="11">
        <v>473</v>
      </c>
      <c r="F138" s="13">
        <v>1921.0041000000001</v>
      </c>
      <c r="G138" s="13">
        <v>1772.9184</v>
      </c>
      <c r="H138" s="13">
        <v>1998.2399</v>
      </c>
      <c r="I138" s="11">
        <v>452.19670000000002</v>
      </c>
      <c r="J138" s="13">
        <v>1934.2021</v>
      </c>
      <c r="K138" s="13">
        <v>1781.1908000000001</v>
      </c>
      <c r="L138" s="13">
        <v>2006.8577</v>
      </c>
      <c r="M138" s="11">
        <v>453.70609999999999</v>
      </c>
      <c r="N138" s="11">
        <v>0.89</v>
      </c>
      <c r="O138" s="11">
        <v>0.92</v>
      </c>
      <c r="P138" s="11">
        <v>0.99</v>
      </c>
      <c r="Q138" s="11">
        <v>0.96</v>
      </c>
    </row>
    <row r="140" spans="1:17" x14ac:dyDescent="0.35">
      <c r="A140" s="178" t="s">
        <v>0</v>
      </c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79"/>
      <c r="Q140" s="79"/>
    </row>
    <row r="141" spans="1:17" x14ac:dyDescent="0.35">
      <c r="A141" s="178" t="s">
        <v>297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79"/>
      <c r="Q141" s="79"/>
    </row>
    <row r="142" spans="1:17" ht="23.25" customHeight="1" thickBot="1" x14ac:dyDescent="0.4">
      <c r="A142" s="179" t="s">
        <v>2</v>
      </c>
      <c r="B142" s="77"/>
      <c r="C142" s="180" t="s">
        <v>3</v>
      </c>
      <c r="D142" s="180"/>
      <c r="E142" s="78"/>
      <c r="F142" s="180" t="s">
        <v>4</v>
      </c>
      <c r="G142" s="180"/>
      <c r="H142" s="78"/>
      <c r="I142" s="78"/>
      <c r="J142" s="181" t="s">
        <v>5</v>
      </c>
      <c r="K142" s="181"/>
      <c r="L142" s="181"/>
      <c r="M142" s="181"/>
      <c r="N142" s="182" t="s">
        <v>6</v>
      </c>
      <c r="O142" s="182"/>
      <c r="P142" s="182"/>
      <c r="Q142" s="182"/>
    </row>
    <row r="143" spans="1:17" ht="24" thickTop="1" thickBot="1" x14ac:dyDescent="0.4">
      <c r="A143" s="180"/>
      <c r="B143" s="9">
        <v>2557</v>
      </c>
      <c r="C143" s="9">
        <v>2558</v>
      </c>
      <c r="D143" s="9">
        <v>2559</v>
      </c>
      <c r="E143" s="9">
        <v>2560</v>
      </c>
      <c r="F143" s="9">
        <v>2557</v>
      </c>
      <c r="G143" s="9">
        <v>2558</v>
      </c>
      <c r="H143" s="9">
        <v>2559</v>
      </c>
      <c r="I143" s="9">
        <v>2560</v>
      </c>
      <c r="J143" s="9">
        <v>2557</v>
      </c>
      <c r="K143" s="9">
        <v>2558</v>
      </c>
      <c r="L143" s="9">
        <v>2559</v>
      </c>
      <c r="M143" s="9">
        <v>2560</v>
      </c>
      <c r="N143" s="10">
        <v>2557</v>
      </c>
      <c r="O143" s="10">
        <v>2558</v>
      </c>
      <c r="P143" s="10">
        <v>2559</v>
      </c>
      <c r="Q143" s="10">
        <v>2560</v>
      </c>
    </row>
    <row r="144" spans="1:17" ht="24" thickTop="1" thickBot="1" x14ac:dyDescent="0.4">
      <c r="A144" s="5" t="s">
        <v>7</v>
      </c>
      <c r="B144" s="8">
        <v>19</v>
      </c>
      <c r="C144" s="8">
        <v>18</v>
      </c>
      <c r="D144" s="8">
        <v>20</v>
      </c>
      <c r="E144" s="8">
        <v>23</v>
      </c>
      <c r="F144" s="8">
        <v>70.849000000000004</v>
      </c>
      <c r="G144" s="8">
        <v>83.284700000000001</v>
      </c>
      <c r="H144" s="8">
        <v>34.6813</v>
      </c>
      <c r="I144" s="8">
        <v>31.209900000000001</v>
      </c>
      <c r="J144" s="8">
        <v>71.879499999999993</v>
      </c>
      <c r="K144" s="8">
        <v>83.272099999999995</v>
      </c>
      <c r="L144" s="8">
        <v>36.018900000000002</v>
      </c>
      <c r="M144" s="8">
        <v>31.710999999999999</v>
      </c>
      <c r="N144" s="8">
        <v>3.73</v>
      </c>
      <c r="O144" s="8">
        <v>4.63</v>
      </c>
      <c r="P144" s="8">
        <v>1.73</v>
      </c>
      <c r="Q144" s="8">
        <v>1.36</v>
      </c>
    </row>
    <row r="145" spans="1:17" ht="23.25" thickBot="1" x14ac:dyDescent="0.4">
      <c r="A145" s="1" t="s">
        <v>8</v>
      </c>
      <c r="B145" s="4">
        <v>19</v>
      </c>
      <c r="C145" s="4">
        <v>10</v>
      </c>
      <c r="D145" s="4">
        <v>23</v>
      </c>
      <c r="E145" s="4">
        <v>12</v>
      </c>
      <c r="F145" s="4">
        <v>79.453900000000004</v>
      </c>
      <c r="G145" s="4">
        <v>43.288200000000003</v>
      </c>
      <c r="H145" s="4">
        <v>41.17</v>
      </c>
      <c r="I145" s="4">
        <v>19.433900000000001</v>
      </c>
      <c r="J145" s="4">
        <v>79.694000000000003</v>
      </c>
      <c r="K145" s="4">
        <v>43.239800000000002</v>
      </c>
      <c r="L145" s="4">
        <v>42.4131</v>
      </c>
      <c r="M145" s="4">
        <v>20.0273</v>
      </c>
      <c r="N145" s="4">
        <v>4.18</v>
      </c>
      <c r="O145" s="4">
        <v>4.33</v>
      </c>
      <c r="P145" s="4">
        <v>1.79</v>
      </c>
      <c r="Q145" s="4">
        <v>1.62</v>
      </c>
    </row>
    <row r="146" spans="1:17" ht="23.25" thickBot="1" x14ac:dyDescent="0.4">
      <c r="A146" s="5" t="s">
        <v>9</v>
      </c>
      <c r="B146" s="8">
        <v>22</v>
      </c>
      <c r="C146" s="8">
        <v>28</v>
      </c>
      <c r="D146" s="8">
        <v>21</v>
      </c>
      <c r="E146" s="8">
        <v>15</v>
      </c>
      <c r="F146" s="8">
        <v>100.0671</v>
      </c>
      <c r="G146" s="8">
        <v>127.5543</v>
      </c>
      <c r="H146" s="8">
        <v>34.210500000000003</v>
      </c>
      <c r="I146" s="8">
        <v>27.814299999999999</v>
      </c>
      <c r="J146" s="8">
        <v>100.0752</v>
      </c>
      <c r="K146" s="8">
        <v>127.60939999999999</v>
      </c>
      <c r="L146" s="8">
        <v>35.282600000000002</v>
      </c>
      <c r="M146" s="8">
        <v>28.895700000000001</v>
      </c>
      <c r="N146" s="8">
        <v>4.55</v>
      </c>
      <c r="O146" s="8">
        <v>4.5599999999999996</v>
      </c>
      <c r="P146" s="8">
        <v>1.63</v>
      </c>
      <c r="Q146" s="8">
        <v>1.85</v>
      </c>
    </row>
    <row r="147" spans="1:17" ht="23.25" thickBot="1" x14ac:dyDescent="0.4">
      <c r="A147" s="1" t="s">
        <v>10</v>
      </c>
      <c r="B147" s="4">
        <v>8</v>
      </c>
      <c r="C147" s="4">
        <v>2</v>
      </c>
      <c r="D147" s="4">
        <v>13</v>
      </c>
      <c r="E147" s="4">
        <v>2</v>
      </c>
      <c r="F147" s="4">
        <v>31.438600000000001</v>
      </c>
      <c r="G147" s="4">
        <v>9.6890000000000001</v>
      </c>
      <c r="H147" s="4">
        <v>15.5641</v>
      </c>
      <c r="I147" s="4">
        <v>1.8728</v>
      </c>
      <c r="J147" s="4">
        <v>31.406099999999999</v>
      </c>
      <c r="K147" s="4">
        <v>9.6890000000000001</v>
      </c>
      <c r="L147" s="4">
        <v>16.186199999999999</v>
      </c>
      <c r="M147" s="4">
        <v>1.8871</v>
      </c>
      <c r="N147" s="4">
        <v>3.93</v>
      </c>
      <c r="O147" s="4">
        <v>4.84</v>
      </c>
      <c r="P147" s="4">
        <v>1.2</v>
      </c>
      <c r="Q147" s="4">
        <v>0.94</v>
      </c>
    </row>
    <row r="148" spans="1:17" ht="23.25" thickBot="1" x14ac:dyDescent="0.4">
      <c r="A148" s="5" t="s">
        <v>11</v>
      </c>
      <c r="B148" s="8">
        <v>16</v>
      </c>
      <c r="C148" s="8">
        <v>14</v>
      </c>
      <c r="D148" s="8">
        <v>19</v>
      </c>
      <c r="E148" s="8">
        <v>0</v>
      </c>
      <c r="F148" s="8">
        <v>77.512</v>
      </c>
      <c r="G148" s="8">
        <v>63.685600000000001</v>
      </c>
      <c r="H148" s="8">
        <v>40.505800000000001</v>
      </c>
      <c r="I148" s="8">
        <v>0</v>
      </c>
      <c r="J148" s="8">
        <v>77.908000000000001</v>
      </c>
      <c r="K148" s="8">
        <v>63.685600000000001</v>
      </c>
      <c r="L148" s="8">
        <v>41.032800000000002</v>
      </c>
      <c r="M148" s="8">
        <v>0</v>
      </c>
      <c r="N148" s="8">
        <v>4.84</v>
      </c>
      <c r="O148" s="8">
        <v>4.55</v>
      </c>
      <c r="P148" s="8">
        <v>2.13</v>
      </c>
      <c r="Q148" s="8">
        <v>0</v>
      </c>
    </row>
    <row r="149" spans="1:17" ht="23.25" thickBot="1" x14ac:dyDescent="0.4">
      <c r="A149" s="1" t="s">
        <v>12</v>
      </c>
      <c r="B149" s="4">
        <v>15</v>
      </c>
      <c r="C149" s="4">
        <v>15</v>
      </c>
      <c r="D149" s="4">
        <v>19</v>
      </c>
      <c r="E149" s="4">
        <v>0</v>
      </c>
      <c r="F149" s="4">
        <v>72.667500000000004</v>
      </c>
      <c r="G149" s="4">
        <v>65.256100000000004</v>
      </c>
      <c r="H149" s="4">
        <v>29.761500000000002</v>
      </c>
      <c r="I149" s="4">
        <v>0</v>
      </c>
      <c r="J149" s="4">
        <v>73.243499999999997</v>
      </c>
      <c r="K149" s="4">
        <v>65.331299999999999</v>
      </c>
      <c r="L149" s="4">
        <v>30.566800000000001</v>
      </c>
      <c r="M149" s="4">
        <v>0</v>
      </c>
      <c r="N149" s="4">
        <v>4.84</v>
      </c>
      <c r="O149" s="4">
        <v>4.3499999999999996</v>
      </c>
      <c r="P149" s="4">
        <v>1.57</v>
      </c>
      <c r="Q149" s="4">
        <v>0</v>
      </c>
    </row>
    <row r="150" spans="1:17" ht="23.25" thickBot="1" x14ac:dyDescent="0.4">
      <c r="A150" s="5" t="s">
        <v>13</v>
      </c>
      <c r="B150" s="8">
        <v>25</v>
      </c>
      <c r="C150" s="8">
        <v>20</v>
      </c>
      <c r="D150" s="8">
        <v>20</v>
      </c>
      <c r="E150" s="8">
        <v>0</v>
      </c>
      <c r="F150" s="8">
        <v>117.0461</v>
      </c>
      <c r="G150" s="8">
        <v>96.89</v>
      </c>
      <c r="H150" s="8">
        <v>30.6235</v>
      </c>
      <c r="I150" s="8">
        <v>0</v>
      </c>
      <c r="J150" s="8">
        <v>116.8567</v>
      </c>
      <c r="K150" s="8">
        <v>96.8416</v>
      </c>
      <c r="L150" s="8">
        <v>30.807600000000001</v>
      </c>
      <c r="M150" s="8">
        <v>0</v>
      </c>
      <c r="N150" s="8">
        <v>4.68</v>
      </c>
      <c r="O150" s="8">
        <v>4.84</v>
      </c>
      <c r="P150" s="8">
        <v>1.53</v>
      </c>
      <c r="Q150" s="8">
        <v>0</v>
      </c>
    </row>
    <row r="151" spans="1:17" ht="23.25" thickBot="1" x14ac:dyDescent="0.4">
      <c r="A151" s="1" t="s">
        <v>14</v>
      </c>
      <c r="B151" s="4">
        <v>13</v>
      </c>
      <c r="C151" s="4">
        <v>15</v>
      </c>
      <c r="D151" s="4">
        <v>18</v>
      </c>
      <c r="E151" s="4">
        <v>0</v>
      </c>
      <c r="F151" s="4">
        <v>56.201599999999999</v>
      </c>
      <c r="G151" s="4">
        <v>68.601100000000002</v>
      </c>
      <c r="H151" s="4">
        <v>30.130500000000001</v>
      </c>
      <c r="I151" s="4">
        <v>0</v>
      </c>
      <c r="J151" s="4">
        <v>56.003799999999998</v>
      </c>
      <c r="K151" s="4">
        <v>68.601100000000002</v>
      </c>
      <c r="L151" s="4">
        <v>30.183399999999999</v>
      </c>
      <c r="M151" s="4">
        <v>0</v>
      </c>
      <c r="N151" s="4">
        <v>4.32</v>
      </c>
      <c r="O151" s="4">
        <v>4.57</v>
      </c>
      <c r="P151" s="4">
        <v>1.67</v>
      </c>
      <c r="Q151" s="4">
        <v>0</v>
      </c>
    </row>
    <row r="152" spans="1:17" ht="23.25" thickBot="1" x14ac:dyDescent="0.4">
      <c r="A152" s="5" t="s">
        <v>15</v>
      </c>
      <c r="B152" s="8">
        <v>18</v>
      </c>
      <c r="C152" s="8">
        <v>22</v>
      </c>
      <c r="D152" s="8">
        <v>11</v>
      </c>
      <c r="E152" s="8">
        <v>0</v>
      </c>
      <c r="F152" s="8">
        <v>79.051000000000002</v>
      </c>
      <c r="G152" s="8">
        <v>99.459699999999998</v>
      </c>
      <c r="H152" s="8">
        <v>12.44</v>
      </c>
      <c r="I152" s="8">
        <v>0</v>
      </c>
      <c r="J152" s="8">
        <v>78.983800000000002</v>
      </c>
      <c r="K152" s="8">
        <v>99.348699999999994</v>
      </c>
      <c r="L152" s="8">
        <v>12.817299999999999</v>
      </c>
      <c r="M152" s="8">
        <v>0</v>
      </c>
      <c r="N152" s="8">
        <v>4.3899999999999997</v>
      </c>
      <c r="O152" s="8">
        <v>4.5199999999999996</v>
      </c>
      <c r="P152" s="8">
        <v>1.1299999999999999</v>
      </c>
      <c r="Q152" s="8">
        <v>0</v>
      </c>
    </row>
    <row r="153" spans="1:17" ht="23.25" thickBot="1" x14ac:dyDescent="0.4">
      <c r="A153" s="1" t="s">
        <v>16</v>
      </c>
      <c r="B153" s="4">
        <v>8</v>
      </c>
      <c r="C153" s="4">
        <v>15</v>
      </c>
      <c r="D153" s="4">
        <v>18</v>
      </c>
      <c r="E153" s="4">
        <v>0</v>
      </c>
      <c r="F153" s="4">
        <v>31.181799999999999</v>
      </c>
      <c r="G153" s="4">
        <v>65.648799999999994</v>
      </c>
      <c r="H153" s="4">
        <v>21.463000000000001</v>
      </c>
      <c r="I153" s="4">
        <v>0</v>
      </c>
      <c r="J153" s="4">
        <v>31.333400000000001</v>
      </c>
      <c r="K153" s="4">
        <v>65.8095</v>
      </c>
      <c r="L153" s="4">
        <v>22.085000000000001</v>
      </c>
      <c r="M153" s="4">
        <v>0</v>
      </c>
      <c r="N153" s="4">
        <v>3.9</v>
      </c>
      <c r="O153" s="4">
        <v>4.38</v>
      </c>
      <c r="P153" s="4">
        <v>1.19</v>
      </c>
      <c r="Q153" s="4">
        <v>0</v>
      </c>
    </row>
    <row r="154" spans="1:17" ht="23.25" thickBot="1" x14ac:dyDescent="0.4">
      <c r="A154" s="5" t="s">
        <v>17</v>
      </c>
      <c r="B154" s="8">
        <v>12</v>
      </c>
      <c r="C154" s="8">
        <v>17</v>
      </c>
      <c r="D154" s="8">
        <v>26</v>
      </c>
      <c r="E154" s="8">
        <v>0</v>
      </c>
      <c r="F154" s="8">
        <v>50.001199999999997</v>
      </c>
      <c r="G154" s="8">
        <v>38.790900000000001</v>
      </c>
      <c r="H154" s="8">
        <v>29.683700000000002</v>
      </c>
      <c r="I154" s="8">
        <v>0</v>
      </c>
      <c r="J154" s="8">
        <v>50.058700000000002</v>
      </c>
      <c r="K154" s="8">
        <v>39.956600000000002</v>
      </c>
      <c r="L154" s="8">
        <v>30.851199999999999</v>
      </c>
      <c r="M154" s="8">
        <v>0</v>
      </c>
      <c r="N154" s="8">
        <v>4.17</v>
      </c>
      <c r="O154" s="8">
        <v>2.2799999999999998</v>
      </c>
      <c r="P154" s="8">
        <v>1.1399999999999999</v>
      </c>
      <c r="Q154" s="8">
        <v>0</v>
      </c>
    </row>
    <row r="155" spans="1:17" ht="23.25" thickBot="1" x14ac:dyDescent="0.4">
      <c r="A155" s="1" t="s">
        <v>18</v>
      </c>
      <c r="B155" s="4">
        <v>12</v>
      </c>
      <c r="C155" s="4">
        <v>13</v>
      </c>
      <c r="D155" s="4">
        <v>23</v>
      </c>
      <c r="E155" s="4">
        <v>0</v>
      </c>
      <c r="F155" s="4">
        <v>58.134</v>
      </c>
      <c r="G155" s="4">
        <v>18.914000000000001</v>
      </c>
      <c r="H155" s="4">
        <v>32.1248</v>
      </c>
      <c r="I155" s="4">
        <v>0</v>
      </c>
      <c r="J155" s="4">
        <v>58.085599999999999</v>
      </c>
      <c r="K155" s="4">
        <v>19.5671</v>
      </c>
      <c r="L155" s="4">
        <v>33.378700000000002</v>
      </c>
      <c r="M155" s="4">
        <v>0</v>
      </c>
      <c r="N155" s="4">
        <v>4.84</v>
      </c>
      <c r="O155" s="4">
        <v>1.45</v>
      </c>
      <c r="P155" s="4">
        <v>1.4</v>
      </c>
      <c r="Q155" s="4">
        <v>0</v>
      </c>
    </row>
    <row r="156" spans="1:17" x14ac:dyDescent="0.35">
      <c r="A156" s="11" t="s">
        <v>20</v>
      </c>
      <c r="B156" s="11">
        <v>187</v>
      </c>
      <c r="C156" s="11">
        <v>189</v>
      </c>
      <c r="D156" s="11">
        <v>231</v>
      </c>
      <c r="E156" s="11">
        <v>52</v>
      </c>
      <c r="F156" s="11">
        <v>823.60379999999998</v>
      </c>
      <c r="G156" s="11">
        <v>781.06240000000003</v>
      </c>
      <c r="H156" s="11">
        <v>352.3587</v>
      </c>
      <c r="I156" s="11">
        <v>80.3309</v>
      </c>
      <c r="J156" s="11">
        <v>825.52829999999994</v>
      </c>
      <c r="K156" s="11">
        <v>782.95180000000005</v>
      </c>
      <c r="L156" s="11">
        <v>361.62360000000001</v>
      </c>
      <c r="M156" s="11">
        <v>82.521100000000004</v>
      </c>
      <c r="N156" s="11">
        <v>4.4000000000000004</v>
      </c>
      <c r="O156" s="11">
        <v>4.13</v>
      </c>
      <c r="P156" s="11">
        <v>1.53</v>
      </c>
      <c r="Q156" s="11">
        <v>1.54</v>
      </c>
    </row>
    <row r="157" spans="1:17" x14ac:dyDescent="0.35">
      <c r="A157" s="178" t="s">
        <v>0</v>
      </c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79"/>
      <c r="Q157" s="79"/>
    </row>
    <row r="158" spans="1:17" x14ac:dyDescent="0.35">
      <c r="A158" s="178" t="s">
        <v>298</v>
      </c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79"/>
      <c r="Q158" s="79"/>
    </row>
    <row r="159" spans="1:17" ht="23.25" customHeight="1" thickBot="1" x14ac:dyDescent="0.4">
      <c r="A159" s="179" t="s">
        <v>2</v>
      </c>
      <c r="B159" s="77"/>
      <c r="C159" s="180" t="s">
        <v>3</v>
      </c>
      <c r="D159" s="180"/>
      <c r="E159" s="78"/>
      <c r="F159" s="180" t="s">
        <v>4</v>
      </c>
      <c r="G159" s="180"/>
      <c r="H159" s="78"/>
      <c r="I159" s="78"/>
      <c r="J159" s="181" t="s">
        <v>5</v>
      </c>
      <c r="K159" s="181"/>
      <c r="L159" s="181"/>
      <c r="M159" s="181"/>
      <c r="N159" s="182" t="s">
        <v>6</v>
      </c>
      <c r="O159" s="182"/>
      <c r="P159" s="182"/>
      <c r="Q159" s="182"/>
    </row>
    <row r="160" spans="1:17" ht="24" thickTop="1" thickBot="1" x14ac:dyDescent="0.4">
      <c r="A160" s="180"/>
      <c r="B160" s="9">
        <v>2557</v>
      </c>
      <c r="C160" s="9">
        <v>2558</v>
      </c>
      <c r="D160" s="9">
        <v>2559</v>
      </c>
      <c r="E160" s="9">
        <v>2560</v>
      </c>
      <c r="F160" s="9">
        <v>2557</v>
      </c>
      <c r="G160" s="9">
        <v>2558</v>
      </c>
      <c r="H160" s="9">
        <v>2559</v>
      </c>
      <c r="I160" s="9">
        <v>2560</v>
      </c>
      <c r="J160" s="9">
        <v>2557</v>
      </c>
      <c r="K160" s="9">
        <v>2558</v>
      </c>
      <c r="L160" s="9">
        <v>2559</v>
      </c>
      <c r="M160" s="9">
        <v>2560</v>
      </c>
      <c r="N160" s="10">
        <v>2557</v>
      </c>
      <c r="O160" s="10">
        <v>2558</v>
      </c>
      <c r="P160" s="10">
        <v>2559</v>
      </c>
      <c r="Q160" s="10">
        <v>2560</v>
      </c>
    </row>
    <row r="161" spans="1:17" ht="24" thickTop="1" thickBot="1" x14ac:dyDescent="0.4">
      <c r="A161" s="5" t="s">
        <v>7</v>
      </c>
      <c r="B161" s="8">
        <v>390</v>
      </c>
      <c r="C161" s="8">
        <v>428</v>
      </c>
      <c r="D161" s="8">
        <v>412</v>
      </c>
      <c r="E161" s="8">
        <v>345</v>
      </c>
      <c r="F161" s="8">
        <v>719.48260000000005</v>
      </c>
      <c r="G161" s="8">
        <v>803.46259999999995</v>
      </c>
      <c r="H161" s="8">
        <v>755.03729999999996</v>
      </c>
      <c r="I161" s="8">
        <v>608.79290000000003</v>
      </c>
      <c r="J161" s="8">
        <v>723.57719999999995</v>
      </c>
      <c r="K161" s="8">
        <v>808.61940000000004</v>
      </c>
      <c r="L161" s="8">
        <v>760.36180000000002</v>
      </c>
      <c r="M161" s="8">
        <v>615.06280000000004</v>
      </c>
      <c r="N161" s="8">
        <v>1.84</v>
      </c>
      <c r="O161" s="8">
        <v>1.88</v>
      </c>
      <c r="P161" s="8">
        <v>1.83</v>
      </c>
      <c r="Q161" s="8">
        <v>1.76</v>
      </c>
    </row>
    <row r="162" spans="1:17" ht="23.25" thickBot="1" x14ac:dyDescent="0.4">
      <c r="A162" s="1" t="s">
        <v>8</v>
      </c>
      <c r="B162" s="4">
        <v>415</v>
      </c>
      <c r="C162" s="4">
        <v>385</v>
      </c>
      <c r="D162" s="4">
        <v>328</v>
      </c>
      <c r="E162" s="4">
        <v>368</v>
      </c>
      <c r="F162" s="4">
        <v>762.76369999999997</v>
      </c>
      <c r="G162" s="4">
        <v>734.45770000000005</v>
      </c>
      <c r="H162" s="4">
        <v>589.37270000000001</v>
      </c>
      <c r="I162" s="4">
        <v>654.92690000000005</v>
      </c>
      <c r="J162" s="4">
        <v>767.39319999999998</v>
      </c>
      <c r="K162" s="4">
        <v>739.86940000000004</v>
      </c>
      <c r="L162" s="4">
        <v>593.91700000000003</v>
      </c>
      <c r="M162" s="4">
        <v>662.03449999999998</v>
      </c>
      <c r="N162" s="4">
        <v>1.84</v>
      </c>
      <c r="O162" s="4">
        <v>1.91</v>
      </c>
      <c r="P162" s="4">
        <v>1.8</v>
      </c>
      <c r="Q162" s="4">
        <v>1.78</v>
      </c>
    </row>
    <row r="163" spans="1:17" ht="23.25" thickBot="1" x14ac:dyDescent="0.4">
      <c r="A163" s="5" t="s">
        <v>9</v>
      </c>
      <c r="B163" s="8">
        <v>398</v>
      </c>
      <c r="C163" s="8">
        <v>393</v>
      </c>
      <c r="D163" s="8">
        <v>390</v>
      </c>
      <c r="E163" s="8">
        <v>369</v>
      </c>
      <c r="F163" s="8">
        <v>736.8202</v>
      </c>
      <c r="G163" s="8">
        <v>712.71130000000005</v>
      </c>
      <c r="H163" s="8">
        <v>719.83540000000005</v>
      </c>
      <c r="I163" s="8">
        <v>662.38959999999997</v>
      </c>
      <c r="J163" s="8">
        <v>741.94579999999996</v>
      </c>
      <c r="K163" s="8">
        <v>717.90480000000002</v>
      </c>
      <c r="L163" s="8">
        <v>724.71950000000004</v>
      </c>
      <c r="M163" s="8">
        <v>668.0693</v>
      </c>
      <c r="N163" s="8">
        <v>1.85</v>
      </c>
      <c r="O163" s="8">
        <v>1.81</v>
      </c>
      <c r="P163" s="8">
        <v>1.85</v>
      </c>
      <c r="Q163" s="8">
        <v>1.8</v>
      </c>
    </row>
    <row r="164" spans="1:17" ht="23.25" thickBot="1" x14ac:dyDescent="0.4">
      <c r="A164" s="1" t="s">
        <v>10</v>
      </c>
      <c r="B164" s="4">
        <v>390</v>
      </c>
      <c r="C164" s="4">
        <v>309</v>
      </c>
      <c r="D164" s="4">
        <v>312</v>
      </c>
      <c r="E164" s="4">
        <v>117</v>
      </c>
      <c r="F164" s="4">
        <v>690.75030000000004</v>
      </c>
      <c r="G164" s="4">
        <v>558.04380000000003</v>
      </c>
      <c r="H164" s="4">
        <v>545.62120000000004</v>
      </c>
      <c r="I164" s="4">
        <v>202.2253</v>
      </c>
      <c r="J164" s="4">
        <v>697.18769999999995</v>
      </c>
      <c r="K164" s="4">
        <v>563.96500000000003</v>
      </c>
      <c r="L164" s="4">
        <v>550.8578</v>
      </c>
      <c r="M164" s="4">
        <v>204.6942</v>
      </c>
      <c r="N164" s="4">
        <v>1.77</v>
      </c>
      <c r="O164" s="4">
        <v>1.81</v>
      </c>
      <c r="P164" s="4">
        <v>1.75</v>
      </c>
      <c r="Q164" s="4">
        <v>1.73</v>
      </c>
    </row>
    <row r="165" spans="1:17" ht="23.25" thickBot="1" x14ac:dyDescent="0.4">
      <c r="A165" s="5" t="s">
        <v>11</v>
      </c>
      <c r="B165" s="8">
        <v>371</v>
      </c>
      <c r="C165" s="8">
        <v>375</v>
      </c>
      <c r="D165" s="8">
        <v>329</v>
      </c>
      <c r="E165" s="8">
        <v>0</v>
      </c>
      <c r="F165" s="8">
        <v>681.84580000000005</v>
      </c>
      <c r="G165" s="8">
        <v>691.80160000000001</v>
      </c>
      <c r="H165" s="8">
        <v>565.91790000000003</v>
      </c>
      <c r="I165" s="8">
        <v>0</v>
      </c>
      <c r="J165" s="8">
        <v>688.97529999999995</v>
      </c>
      <c r="K165" s="8">
        <v>698.01329999999996</v>
      </c>
      <c r="L165" s="8">
        <v>573.29079999999999</v>
      </c>
      <c r="M165" s="8">
        <v>0</v>
      </c>
      <c r="N165" s="8">
        <v>1.84</v>
      </c>
      <c r="O165" s="8">
        <v>1.84</v>
      </c>
      <c r="P165" s="8">
        <v>1.72</v>
      </c>
      <c r="Q165" s="8">
        <v>0</v>
      </c>
    </row>
    <row r="166" spans="1:17" ht="23.25" thickBot="1" x14ac:dyDescent="0.4">
      <c r="A166" s="1" t="s">
        <v>12</v>
      </c>
      <c r="B166" s="4">
        <v>369</v>
      </c>
      <c r="C166" s="4">
        <v>369</v>
      </c>
      <c r="D166" s="4">
        <v>361</v>
      </c>
      <c r="E166" s="4">
        <v>0</v>
      </c>
      <c r="F166" s="4">
        <v>676.9271</v>
      </c>
      <c r="G166" s="4">
        <v>684.28660000000002</v>
      </c>
      <c r="H166" s="4">
        <v>652.09190000000001</v>
      </c>
      <c r="I166" s="4">
        <v>0</v>
      </c>
      <c r="J166" s="4">
        <v>681.07629999999995</v>
      </c>
      <c r="K166" s="4">
        <v>687.94240000000002</v>
      </c>
      <c r="L166" s="4">
        <v>657.7663</v>
      </c>
      <c r="M166" s="4">
        <v>0</v>
      </c>
      <c r="N166" s="4">
        <v>1.83</v>
      </c>
      <c r="O166" s="4">
        <v>1.85</v>
      </c>
      <c r="P166" s="4">
        <v>1.81</v>
      </c>
      <c r="Q166" s="4">
        <v>0</v>
      </c>
    </row>
    <row r="167" spans="1:17" ht="23.25" thickBot="1" x14ac:dyDescent="0.4">
      <c r="A167" s="5" t="s">
        <v>13</v>
      </c>
      <c r="B167" s="8">
        <v>359</v>
      </c>
      <c r="C167" s="8">
        <v>380</v>
      </c>
      <c r="D167" s="8">
        <v>309</v>
      </c>
      <c r="E167" s="8">
        <v>0</v>
      </c>
      <c r="F167" s="8">
        <v>629.29269999999997</v>
      </c>
      <c r="G167" s="8">
        <v>666.04949999999997</v>
      </c>
      <c r="H167" s="8">
        <v>549.07219999999995</v>
      </c>
      <c r="I167" s="8">
        <v>0</v>
      </c>
      <c r="J167" s="8">
        <v>635.33219999999994</v>
      </c>
      <c r="K167" s="8">
        <v>672.48030000000006</v>
      </c>
      <c r="L167" s="8">
        <v>551.726</v>
      </c>
      <c r="M167" s="8">
        <v>0</v>
      </c>
      <c r="N167" s="8">
        <v>1.75</v>
      </c>
      <c r="O167" s="8">
        <v>1.75</v>
      </c>
      <c r="P167" s="8">
        <v>1.78</v>
      </c>
      <c r="Q167" s="8">
        <v>0</v>
      </c>
    </row>
    <row r="168" spans="1:17" ht="23.25" thickBot="1" x14ac:dyDescent="0.4">
      <c r="A168" s="1" t="s">
        <v>14</v>
      </c>
      <c r="B168" s="4">
        <v>387</v>
      </c>
      <c r="C168" s="4">
        <v>381</v>
      </c>
      <c r="D168" s="4">
        <v>331</v>
      </c>
      <c r="E168" s="4">
        <v>0</v>
      </c>
      <c r="F168" s="4">
        <v>721.37270000000001</v>
      </c>
      <c r="G168" s="4">
        <v>723.38319999999999</v>
      </c>
      <c r="H168" s="4">
        <v>577.96659999999997</v>
      </c>
      <c r="I168" s="4">
        <v>0</v>
      </c>
      <c r="J168" s="4">
        <v>729.68589999999995</v>
      </c>
      <c r="K168" s="4">
        <v>730.92460000000005</v>
      </c>
      <c r="L168" s="4">
        <v>582.70910000000003</v>
      </c>
      <c r="M168" s="4">
        <v>0</v>
      </c>
      <c r="N168" s="4">
        <v>1.86</v>
      </c>
      <c r="O168" s="4">
        <v>1.9</v>
      </c>
      <c r="P168" s="4">
        <v>1.75</v>
      </c>
      <c r="Q168" s="4">
        <v>0</v>
      </c>
    </row>
    <row r="169" spans="1:17" ht="23.25" thickBot="1" x14ac:dyDescent="0.4">
      <c r="A169" s="5" t="s">
        <v>15</v>
      </c>
      <c r="B169" s="8">
        <v>387</v>
      </c>
      <c r="C169" s="8">
        <v>366</v>
      </c>
      <c r="D169" s="8">
        <v>350</v>
      </c>
      <c r="E169" s="8">
        <v>0</v>
      </c>
      <c r="F169" s="8">
        <v>723.73530000000005</v>
      </c>
      <c r="G169" s="8">
        <v>698.29489999999998</v>
      </c>
      <c r="H169" s="8">
        <v>618.98749999999995</v>
      </c>
      <c r="I169" s="8">
        <v>0</v>
      </c>
      <c r="J169" s="8">
        <v>729.95309999999995</v>
      </c>
      <c r="K169" s="8">
        <v>704.22860000000003</v>
      </c>
      <c r="L169" s="8">
        <v>628.2346</v>
      </c>
      <c r="M169" s="8">
        <v>0</v>
      </c>
      <c r="N169" s="8">
        <v>1.87</v>
      </c>
      <c r="O169" s="8">
        <v>1.91</v>
      </c>
      <c r="P169" s="8">
        <v>1.77</v>
      </c>
      <c r="Q169" s="8">
        <v>0</v>
      </c>
    </row>
    <row r="170" spans="1:17" ht="23.25" thickBot="1" x14ac:dyDescent="0.4">
      <c r="A170" s="1" t="s">
        <v>16</v>
      </c>
      <c r="B170" s="4">
        <v>396</v>
      </c>
      <c r="C170" s="4">
        <v>401</v>
      </c>
      <c r="D170" s="4">
        <v>314</v>
      </c>
      <c r="E170" s="4">
        <v>0</v>
      </c>
      <c r="F170" s="4">
        <v>719.05909999999994</v>
      </c>
      <c r="G170" s="4">
        <v>749.03250000000003</v>
      </c>
      <c r="H170" s="4">
        <v>567.5521</v>
      </c>
      <c r="I170" s="4">
        <v>0</v>
      </c>
      <c r="J170" s="4">
        <v>725.46389999999997</v>
      </c>
      <c r="K170" s="4">
        <v>758.0068</v>
      </c>
      <c r="L170" s="4">
        <v>572.90350000000001</v>
      </c>
      <c r="M170" s="4">
        <v>0</v>
      </c>
      <c r="N170" s="4">
        <v>1.82</v>
      </c>
      <c r="O170" s="4">
        <v>1.87</v>
      </c>
      <c r="P170" s="4">
        <v>1.81</v>
      </c>
      <c r="Q170" s="4">
        <v>0</v>
      </c>
    </row>
    <row r="171" spans="1:17" ht="23.25" thickBot="1" x14ac:dyDescent="0.4">
      <c r="A171" s="5" t="s">
        <v>17</v>
      </c>
      <c r="B171" s="8">
        <v>328</v>
      </c>
      <c r="C171" s="8">
        <v>372</v>
      </c>
      <c r="D171" s="8">
        <v>363</v>
      </c>
      <c r="E171" s="8">
        <v>0</v>
      </c>
      <c r="F171" s="8">
        <v>569.79560000000004</v>
      </c>
      <c r="G171" s="8">
        <v>677.28030000000001</v>
      </c>
      <c r="H171" s="8">
        <v>656.13329999999996</v>
      </c>
      <c r="I171" s="8">
        <v>0</v>
      </c>
      <c r="J171" s="8">
        <v>576.08029999999997</v>
      </c>
      <c r="K171" s="8">
        <v>683.50789999999995</v>
      </c>
      <c r="L171" s="8">
        <v>665.68320000000006</v>
      </c>
      <c r="M171" s="8">
        <v>0</v>
      </c>
      <c r="N171" s="8">
        <v>1.74</v>
      </c>
      <c r="O171" s="8">
        <v>1.82</v>
      </c>
      <c r="P171" s="8">
        <v>1.81</v>
      </c>
      <c r="Q171" s="8">
        <v>0</v>
      </c>
    </row>
    <row r="172" spans="1:17" ht="23.25" thickBot="1" x14ac:dyDescent="0.4">
      <c r="A172" s="1" t="s">
        <v>18</v>
      </c>
      <c r="B172" s="4">
        <v>407</v>
      </c>
      <c r="C172" s="4">
        <v>376</v>
      </c>
      <c r="D172" s="4">
        <v>339</v>
      </c>
      <c r="E172" s="4">
        <v>0</v>
      </c>
      <c r="F172" s="4">
        <v>743.49279999999999</v>
      </c>
      <c r="G172" s="4">
        <v>701.44820000000004</v>
      </c>
      <c r="H172" s="4">
        <v>598.77790000000005</v>
      </c>
      <c r="I172" s="4">
        <v>0</v>
      </c>
      <c r="J172" s="4">
        <v>749.36040000000003</v>
      </c>
      <c r="K172" s="4">
        <v>709.11270000000002</v>
      </c>
      <c r="L172" s="4">
        <v>604.31510000000003</v>
      </c>
      <c r="M172" s="4">
        <v>0</v>
      </c>
      <c r="N172" s="4">
        <v>1.83</v>
      </c>
      <c r="O172" s="4">
        <v>1.87</v>
      </c>
      <c r="P172" s="4">
        <v>1.77</v>
      </c>
      <c r="Q172" s="4">
        <v>0</v>
      </c>
    </row>
    <row r="173" spans="1:17" x14ac:dyDescent="0.35">
      <c r="A173" s="11" t="s">
        <v>20</v>
      </c>
      <c r="B173" s="12">
        <v>4597</v>
      </c>
      <c r="C173" s="12">
        <v>4535</v>
      </c>
      <c r="D173" s="12">
        <v>4138</v>
      </c>
      <c r="E173" s="12">
        <v>1199</v>
      </c>
      <c r="F173" s="13">
        <v>8375.3379000000004</v>
      </c>
      <c r="G173" s="13">
        <v>8400.2522000000008</v>
      </c>
      <c r="H173" s="13">
        <v>7396.366</v>
      </c>
      <c r="I173" s="13">
        <v>2128.3346999999999</v>
      </c>
      <c r="J173" s="13">
        <v>8446.0313000000006</v>
      </c>
      <c r="K173" s="13">
        <v>8474.5751999999993</v>
      </c>
      <c r="L173" s="13">
        <v>7466.4847</v>
      </c>
      <c r="M173" s="13">
        <v>2149.8607999999999</v>
      </c>
      <c r="N173" s="11">
        <v>1.82</v>
      </c>
      <c r="O173" s="11">
        <v>1.85</v>
      </c>
      <c r="P173" s="11">
        <v>1.79</v>
      </c>
      <c r="Q173" s="11">
        <v>1.78</v>
      </c>
    </row>
    <row r="174" spans="1:17" x14ac:dyDescent="0.35">
      <c r="A174" s="178" t="s">
        <v>0</v>
      </c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79"/>
      <c r="Q174" s="79"/>
    </row>
    <row r="175" spans="1:17" x14ac:dyDescent="0.35">
      <c r="A175" s="178" t="s">
        <v>299</v>
      </c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79"/>
      <c r="Q175" s="79"/>
    </row>
    <row r="176" spans="1:17" ht="23.25" customHeight="1" thickBot="1" x14ac:dyDescent="0.4">
      <c r="A176" s="179" t="s">
        <v>2</v>
      </c>
      <c r="B176" s="77"/>
      <c r="C176" s="180" t="s">
        <v>3</v>
      </c>
      <c r="D176" s="180"/>
      <c r="E176" s="78"/>
      <c r="F176" s="180" t="s">
        <v>4</v>
      </c>
      <c r="G176" s="180"/>
      <c r="H176" s="78"/>
      <c r="I176" s="78"/>
      <c r="J176" s="181" t="s">
        <v>5</v>
      </c>
      <c r="K176" s="181"/>
      <c r="L176" s="181"/>
      <c r="M176" s="181"/>
      <c r="N176" s="182" t="s">
        <v>6</v>
      </c>
      <c r="O176" s="182"/>
      <c r="P176" s="182"/>
      <c r="Q176" s="182"/>
    </row>
    <row r="177" spans="1:17" ht="24" thickTop="1" thickBot="1" x14ac:dyDescent="0.4">
      <c r="A177" s="180"/>
      <c r="B177" s="9">
        <v>2557</v>
      </c>
      <c r="C177" s="9">
        <v>2558</v>
      </c>
      <c r="D177" s="9">
        <v>2559</v>
      </c>
      <c r="E177" s="9">
        <v>2560</v>
      </c>
      <c r="F177" s="9">
        <v>2557</v>
      </c>
      <c r="G177" s="9">
        <v>2558</v>
      </c>
      <c r="H177" s="9">
        <v>2559</v>
      </c>
      <c r="I177" s="9">
        <v>2560</v>
      </c>
      <c r="J177" s="9">
        <v>2557</v>
      </c>
      <c r="K177" s="9">
        <v>2558</v>
      </c>
      <c r="L177" s="9">
        <v>2559</v>
      </c>
      <c r="M177" s="9">
        <v>2560</v>
      </c>
      <c r="N177" s="10">
        <v>2557</v>
      </c>
      <c r="O177" s="10">
        <v>2558</v>
      </c>
      <c r="P177" s="10">
        <v>2559</v>
      </c>
      <c r="Q177" s="10">
        <v>2560</v>
      </c>
    </row>
    <row r="178" spans="1:17" ht="24" thickTop="1" thickBot="1" x14ac:dyDescent="0.4">
      <c r="A178" s="5" t="s">
        <v>7</v>
      </c>
      <c r="B178" s="8">
        <v>620</v>
      </c>
      <c r="C178" s="8">
        <v>550</v>
      </c>
      <c r="D178" s="8">
        <v>724</v>
      </c>
      <c r="E178" s="8">
        <v>619</v>
      </c>
      <c r="F178" s="8">
        <v>851.8107</v>
      </c>
      <c r="G178" s="8">
        <v>915.1</v>
      </c>
      <c r="H178" s="7">
        <v>1098.6275000000001</v>
      </c>
      <c r="I178" s="8">
        <v>993.05719999999997</v>
      </c>
      <c r="J178" s="8">
        <v>850.70479999999998</v>
      </c>
      <c r="K178" s="8">
        <v>914.11839999999995</v>
      </c>
      <c r="L178" s="7">
        <v>1097.5372</v>
      </c>
      <c r="M178" s="8">
        <v>989.91669999999999</v>
      </c>
      <c r="N178" s="8">
        <v>1.37</v>
      </c>
      <c r="O178" s="8">
        <v>1.66</v>
      </c>
      <c r="P178" s="8">
        <v>1.52</v>
      </c>
      <c r="Q178" s="8">
        <v>1.6</v>
      </c>
    </row>
    <row r="179" spans="1:17" ht="23.25" thickBot="1" x14ac:dyDescent="0.4">
      <c r="A179" s="1" t="s">
        <v>8</v>
      </c>
      <c r="B179" s="101">
        <v>566</v>
      </c>
      <c r="C179" s="101">
        <v>523</v>
      </c>
      <c r="D179" s="4">
        <v>613</v>
      </c>
      <c r="E179" s="4">
        <v>624</v>
      </c>
      <c r="F179" s="101">
        <v>791.76890000000003</v>
      </c>
      <c r="G179" s="101">
        <v>688.16340000000002</v>
      </c>
      <c r="H179" s="4">
        <v>849.72370000000001</v>
      </c>
      <c r="I179" s="4">
        <v>982.12480000000005</v>
      </c>
      <c r="J179" s="101">
        <v>791.54740000000004</v>
      </c>
      <c r="K179" s="101">
        <v>686.67949999999996</v>
      </c>
      <c r="L179" s="4">
        <v>848.85530000000006</v>
      </c>
      <c r="M179" s="4">
        <v>980.90949999999998</v>
      </c>
      <c r="N179" s="101">
        <v>1.4</v>
      </c>
      <c r="O179" s="101">
        <v>1.32</v>
      </c>
      <c r="P179" s="4">
        <v>1.39</v>
      </c>
      <c r="Q179" s="4">
        <v>1.57</v>
      </c>
    </row>
    <row r="180" spans="1:17" ht="23.25" thickBot="1" x14ac:dyDescent="0.4">
      <c r="A180" s="5" t="s">
        <v>9</v>
      </c>
      <c r="B180" s="8">
        <v>523</v>
      </c>
      <c r="C180" s="8">
        <v>538</v>
      </c>
      <c r="D180" s="8">
        <v>589</v>
      </c>
      <c r="E180" s="8">
        <v>600</v>
      </c>
      <c r="F180" s="8">
        <v>731.11850000000004</v>
      </c>
      <c r="G180" s="8">
        <v>842.1748</v>
      </c>
      <c r="H180" s="8">
        <v>827.13199999999995</v>
      </c>
      <c r="I180" s="8">
        <v>978.35109999999997</v>
      </c>
      <c r="J180" s="8">
        <v>731.10550000000001</v>
      </c>
      <c r="K180" s="8">
        <v>841.91589999999997</v>
      </c>
      <c r="L180" s="8">
        <v>825.68759999999997</v>
      </c>
      <c r="M180" s="8">
        <v>976.8596</v>
      </c>
      <c r="N180" s="8">
        <v>1.4</v>
      </c>
      <c r="O180" s="8">
        <v>1.57</v>
      </c>
      <c r="P180" s="8">
        <v>1.4</v>
      </c>
      <c r="Q180" s="8">
        <v>1.63</v>
      </c>
    </row>
    <row r="181" spans="1:17" ht="23.25" thickBot="1" x14ac:dyDescent="0.4">
      <c r="A181" s="1" t="s">
        <v>10</v>
      </c>
      <c r="B181" s="101">
        <v>559</v>
      </c>
      <c r="C181" s="101">
        <v>565</v>
      </c>
      <c r="D181" s="4">
        <v>537</v>
      </c>
      <c r="E181" s="4">
        <v>28</v>
      </c>
      <c r="F181" s="101">
        <v>961.61739999999998</v>
      </c>
      <c r="G181" s="101">
        <v>883.99860000000001</v>
      </c>
      <c r="H181" s="4">
        <v>870.38139999999999</v>
      </c>
      <c r="I181" s="4">
        <v>16.2942</v>
      </c>
      <c r="J181" s="101">
        <v>959.94899999999996</v>
      </c>
      <c r="K181" s="101">
        <v>882.98850000000004</v>
      </c>
      <c r="L181" s="4">
        <v>867.63789999999995</v>
      </c>
      <c r="M181" s="4">
        <v>16.175599999999999</v>
      </c>
      <c r="N181" s="101">
        <v>1.72</v>
      </c>
      <c r="O181" s="101">
        <v>1.56</v>
      </c>
      <c r="P181" s="4">
        <v>1.62</v>
      </c>
      <c r="Q181" s="4">
        <v>0.57999999999999996</v>
      </c>
    </row>
    <row r="182" spans="1:17" ht="23.25" thickBot="1" x14ac:dyDescent="0.4">
      <c r="A182" s="5" t="s">
        <v>11</v>
      </c>
      <c r="B182" s="8">
        <v>453</v>
      </c>
      <c r="C182" s="8">
        <v>511</v>
      </c>
      <c r="D182" s="8">
        <v>599</v>
      </c>
      <c r="E182" s="8">
        <v>0</v>
      </c>
      <c r="F182" s="8">
        <v>660.46130000000005</v>
      </c>
      <c r="G182" s="8">
        <v>869.6635</v>
      </c>
      <c r="H182" s="8">
        <v>968.12990000000002</v>
      </c>
      <c r="I182" s="8">
        <v>0</v>
      </c>
      <c r="J182" s="8">
        <v>660.47389999999996</v>
      </c>
      <c r="K182" s="8">
        <v>868.48289999999997</v>
      </c>
      <c r="L182" s="8">
        <v>967.41420000000005</v>
      </c>
      <c r="M182" s="8">
        <v>0</v>
      </c>
      <c r="N182" s="8">
        <v>1.46</v>
      </c>
      <c r="O182" s="8">
        <v>1.7</v>
      </c>
      <c r="P182" s="8">
        <v>1.62</v>
      </c>
      <c r="Q182" s="8">
        <v>0</v>
      </c>
    </row>
    <row r="183" spans="1:17" ht="23.25" thickBot="1" x14ac:dyDescent="0.4">
      <c r="A183" s="1" t="s">
        <v>12</v>
      </c>
      <c r="B183" s="101">
        <v>521</v>
      </c>
      <c r="C183" s="101">
        <v>554</v>
      </c>
      <c r="D183" s="4">
        <v>567</v>
      </c>
      <c r="E183" s="4">
        <v>0</v>
      </c>
      <c r="F183" s="101">
        <v>658.38080000000002</v>
      </c>
      <c r="G183" s="101">
        <v>928.72990000000004</v>
      </c>
      <c r="H183" s="4">
        <v>854.86800000000005</v>
      </c>
      <c r="I183" s="4">
        <v>0</v>
      </c>
      <c r="J183" s="101">
        <v>656.73879999999997</v>
      </c>
      <c r="K183" s="101">
        <v>927.9393</v>
      </c>
      <c r="L183" s="4">
        <v>853.25250000000005</v>
      </c>
      <c r="M183" s="4">
        <v>0</v>
      </c>
      <c r="N183" s="101">
        <v>1.26</v>
      </c>
      <c r="O183" s="101">
        <v>1.68</v>
      </c>
      <c r="P183" s="4">
        <v>1.51</v>
      </c>
      <c r="Q183" s="4">
        <v>0</v>
      </c>
    </row>
    <row r="184" spans="1:17" ht="23.25" thickBot="1" x14ac:dyDescent="0.4">
      <c r="A184" s="5" t="s">
        <v>13</v>
      </c>
      <c r="B184" s="8">
        <v>460</v>
      </c>
      <c r="C184" s="8">
        <v>539</v>
      </c>
      <c r="D184" s="8">
        <v>446</v>
      </c>
      <c r="E184" s="8">
        <v>0</v>
      </c>
      <c r="F184" s="8">
        <v>643.67750000000001</v>
      </c>
      <c r="G184" s="8">
        <v>781.0258</v>
      </c>
      <c r="H184" s="8">
        <v>735.56870000000004</v>
      </c>
      <c r="I184" s="8">
        <v>0</v>
      </c>
      <c r="J184" s="8">
        <v>641.79639999999995</v>
      </c>
      <c r="K184" s="8">
        <v>779.72900000000004</v>
      </c>
      <c r="L184" s="8">
        <v>734.17579999999998</v>
      </c>
      <c r="M184" s="8">
        <v>0</v>
      </c>
      <c r="N184" s="8">
        <v>1.4</v>
      </c>
      <c r="O184" s="8">
        <v>1.45</v>
      </c>
      <c r="P184" s="8">
        <v>1.65</v>
      </c>
      <c r="Q184" s="8">
        <v>0</v>
      </c>
    </row>
    <row r="185" spans="1:17" ht="23.25" thickBot="1" x14ac:dyDescent="0.4">
      <c r="A185" s="1" t="s">
        <v>14</v>
      </c>
      <c r="B185" s="101">
        <v>481</v>
      </c>
      <c r="C185" s="101">
        <v>567</v>
      </c>
      <c r="D185" s="4">
        <v>589</v>
      </c>
      <c r="E185" s="4">
        <v>0</v>
      </c>
      <c r="F185" s="101">
        <v>778.69889999999998</v>
      </c>
      <c r="G185" s="101">
        <v>782.86109999999996</v>
      </c>
      <c r="H185" s="4">
        <v>826.60910000000001</v>
      </c>
      <c r="I185" s="4">
        <v>0</v>
      </c>
      <c r="J185" s="101">
        <v>778.74670000000003</v>
      </c>
      <c r="K185" s="101">
        <v>782.84699999999998</v>
      </c>
      <c r="L185" s="4">
        <v>824.62419999999997</v>
      </c>
      <c r="M185" s="4">
        <v>0</v>
      </c>
      <c r="N185" s="101">
        <v>1.62</v>
      </c>
      <c r="O185" s="101">
        <v>1.38</v>
      </c>
      <c r="P185" s="4">
        <v>1.4</v>
      </c>
      <c r="Q185" s="4">
        <v>0</v>
      </c>
    </row>
    <row r="186" spans="1:17" ht="23.25" thickBot="1" x14ac:dyDescent="0.4">
      <c r="A186" s="5" t="s">
        <v>15</v>
      </c>
      <c r="B186" s="8">
        <v>470</v>
      </c>
      <c r="C186" s="8">
        <v>564</v>
      </c>
      <c r="D186" s="8">
        <v>615</v>
      </c>
      <c r="E186" s="8">
        <v>0</v>
      </c>
      <c r="F186" s="8">
        <v>685.46630000000005</v>
      </c>
      <c r="G186" s="8">
        <v>848.31659999999999</v>
      </c>
      <c r="H186" s="8">
        <v>925.84310000000005</v>
      </c>
      <c r="I186" s="8">
        <v>0</v>
      </c>
      <c r="J186" s="8">
        <v>685.47990000000004</v>
      </c>
      <c r="K186" s="8">
        <v>847.70389999999998</v>
      </c>
      <c r="L186" s="8">
        <v>923.17110000000002</v>
      </c>
      <c r="M186" s="8">
        <v>0</v>
      </c>
      <c r="N186" s="8">
        <v>1.46</v>
      </c>
      <c r="O186" s="8">
        <v>1.5</v>
      </c>
      <c r="P186" s="8">
        <v>1.51</v>
      </c>
      <c r="Q186" s="8">
        <v>0</v>
      </c>
    </row>
    <row r="187" spans="1:17" ht="23.25" thickBot="1" x14ac:dyDescent="0.4">
      <c r="A187" s="1" t="s">
        <v>16</v>
      </c>
      <c r="B187" s="101">
        <v>515</v>
      </c>
      <c r="C187" s="101">
        <v>611</v>
      </c>
      <c r="D187" s="4">
        <v>640</v>
      </c>
      <c r="E187" s="4">
        <v>0</v>
      </c>
      <c r="F187" s="101">
        <v>859.83619999999996</v>
      </c>
      <c r="G187" s="101">
        <v>814.96730000000002</v>
      </c>
      <c r="H187" s="4">
        <v>951.19069999999999</v>
      </c>
      <c r="I187" s="4">
        <v>0</v>
      </c>
      <c r="J187" s="101">
        <v>860.02459999999996</v>
      </c>
      <c r="K187" s="101">
        <v>814.46839999999997</v>
      </c>
      <c r="L187" s="4">
        <v>950.0548</v>
      </c>
      <c r="M187" s="4">
        <v>0</v>
      </c>
      <c r="N187" s="101">
        <v>1.67</v>
      </c>
      <c r="O187" s="101">
        <v>1.33</v>
      </c>
      <c r="P187" s="4">
        <v>1.49</v>
      </c>
      <c r="Q187" s="4">
        <v>0</v>
      </c>
    </row>
    <row r="188" spans="1:17" ht="23.25" thickBot="1" x14ac:dyDescent="0.4">
      <c r="A188" s="5" t="s">
        <v>17</v>
      </c>
      <c r="B188" s="8">
        <v>507</v>
      </c>
      <c r="C188" s="8">
        <v>610</v>
      </c>
      <c r="D188" s="8">
        <v>673</v>
      </c>
      <c r="E188" s="8">
        <v>0</v>
      </c>
      <c r="F188" s="8">
        <v>728.49770000000001</v>
      </c>
      <c r="G188" s="8">
        <v>767.64120000000003</v>
      </c>
      <c r="H188" s="7">
        <v>1027.3241</v>
      </c>
      <c r="I188" s="8">
        <v>0</v>
      </c>
      <c r="J188" s="8">
        <v>727.90120000000002</v>
      </c>
      <c r="K188" s="8">
        <v>765.10530000000006</v>
      </c>
      <c r="L188" s="7">
        <v>1025.0634</v>
      </c>
      <c r="M188" s="8">
        <v>0</v>
      </c>
      <c r="N188" s="8">
        <v>1.44</v>
      </c>
      <c r="O188" s="8">
        <v>1.26</v>
      </c>
      <c r="P188" s="8">
        <v>1.53</v>
      </c>
      <c r="Q188" s="8">
        <v>0</v>
      </c>
    </row>
    <row r="189" spans="1:17" ht="23.25" thickBot="1" x14ac:dyDescent="0.4">
      <c r="A189" s="1" t="s">
        <v>18</v>
      </c>
      <c r="B189" s="101">
        <v>554</v>
      </c>
      <c r="C189" s="101">
        <v>664</v>
      </c>
      <c r="D189" s="4">
        <v>583</v>
      </c>
      <c r="E189" s="4">
        <v>0</v>
      </c>
      <c r="F189" s="101">
        <v>812.70039999999995</v>
      </c>
      <c r="G189" s="101">
        <v>924.03129999999999</v>
      </c>
      <c r="H189" s="4">
        <v>880.2269</v>
      </c>
      <c r="I189" s="4">
        <v>0</v>
      </c>
      <c r="J189" s="101">
        <v>811.31780000000003</v>
      </c>
      <c r="K189" s="101">
        <v>922.57299999999998</v>
      </c>
      <c r="L189" s="4">
        <v>878.36379999999997</v>
      </c>
      <c r="M189" s="4">
        <v>0</v>
      </c>
      <c r="N189" s="101">
        <v>1.47</v>
      </c>
      <c r="O189" s="101">
        <v>1.39</v>
      </c>
      <c r="P189" s="4">
        <v>1.51</v>
      </c>
      <c r="Q189" s="4">
        <v>0</v>
      </c>
    </row>
    <row r="190" spans="1:17" x14ac:dyDescent="0.35">
      <c r="A190" s="11" t="s">
        <v>20</v>
      </c>
      <c r="B190" s="104">
        <v>6229</v>
      </c>
      <c r="C190" s="104">
        <v>6796</v>
      </c>
      <c r="D190" s="12">
        <v>7175</v>
      </c>
      <c r="E190" s="12">
        <v>1871</v>
      </c>
      <c r="F190" s="105">
        <v>9164.0346000000009</v>
      </c>
      <c r="G190" s="105">
        <v>10046.673500000001</v>
      </c>
      <c r="H190" s="13">
        <v>10815.625099999999</v>
      </c>
      <c r="I190" s="13">
        <v>2969.8272999999999</v>
      </c>
      <c r="J190" s="105">
        <v>9155.7860000000001</v>
      </c>
      <c r="K190" s="105">
        <v>10034.551100000001</v>
      </c>
      <c r="L190" s="13">
        <v>10795.837799999999</v>
      </c>
      <c r="M190" s="13">
        <v>2963.8613999999998</v>
      </c>
      <c r="N190" s="102">
        <v>1.47</v>
      </c>
      <c r="O190" s="102">
        <v>1.48</v>
      </c>
      <c r="P190" s="11">
        <v>1.51</v>
      </c>
      <c r="Q190" s="11">
        <v>1.59</v>
      </c>
    </row>
    <row r="191" spans="1:17" x14ac:dyDescent="0.35">
      <c r="A191" s="178" t="s">
        <v>0</v>
      </c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79"/>
      <c r="Q191" s="79"/>
    </row>
    <row r="192" spans="1:17" x14ac:dyDescent="0.35">
      <c r="A192" s="178" t="s">
        <v>300</v>
      </c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79"/>
      <c r="Q192" s="79"/>
    </row>
    <row r="193" spans="1:17" ht="23.25" customHeight="1" thickBot="1" x14ac:dyDescent="0.4">
      <c r="A193" s="179" t="s">
        <v>2</v>
      </c>
      <c r="B193" s="77"/>
      <c r="C193" s="180" t="s">
        <v>3</v>
      </c>
      <c r="D193" s="180"/>
      <c r="E193" s="78"/>
      <c r="F193" s="180" t="s">
        <v>4</v>
      </c>
      <c r="G193" s="180"/>
      <c r="H193" s="78"/>
      <c r="I193" s="78"/>
      <c r="J193" s="181" t="s">
        <v>5</v>
      </c>
      <c r="K193" s="181"/>
      <c r="L193" s="181"/>
      <c r="M193" s="181"/>
      <c r="N193" s="182" t="s">
        <v>6</v>
      </c>
      <c r="O193" s="182"/>
      <c r="P193" s="182"/>
      <c r="Q193" s="182"/>
    </row>
    <row r="194" spans="1:17" ht="24" thickTop="1" thickBot="1" x14ac:dyDescent="0.4">
      <c r="A194" s="180"/>
      <c r="B194" s="9">
        <v>2557</v>
      </c>
      <c r="C194" s="9">
        <v>2558</v>
      </c>
      <c r="D194" s="9">
        <v>2559</v>
      </c>
      <c r="E194" s="9">
        <v>2560</v>
      </c>
      <c r="F194" s="9">
        <v>2557</v>
      </c>
      <c r="G194" s="9">
        <v>2558</v>
      </c>
      <c r="H194" s="9">
        <v>2559</v>
      </c>
      <c r="I194" s="9">
        <v>2560</v>
      </c>
      <c r="J194" s="9">
        <v>2557</v>
      </c>
      <c r="K194" s="9">
        <v>2558</v>
      </c>
      <c r="L194" s="9">
        <v>2559</v>
      </c>
      <c r="M194" s="9">
        <v>2560</v>
      </c>
      <c r="N194" s="10">
        <v>2557</v>
      </c>
      <c r="O194" s="10">
        <v>2558</v>
      </c>
      <c r="P194" s="10">
        <v>2559</v>
      </c>
      <c r="Q194" s="10">
        <v>2560</v>
      </c>
    </row>
    <row r="195" spans="1:17" ht="24" thickTop="1" thickBot="1" x14ac:dyDescent="0.4">
      <c r="A195" s="5" t="s">
        <v>7</v>
      </c>
      <c r="B195" s="43"/>
      <c r="C195" s="8"/>
      <c r="D195" s="8">
        <v>0</v>
      </c>
      <c r="E195" s="8">
        <v>18</v>
      </c>
      <c r="F195" s="43"/>
      <c r="G195" s="8"/>
      <c r="H195" s="8">
        <v>0</v>
      </c>
      <c r="I195" s="8">
        <v>11.224299999999999</v>
      </c>
      <c r="J195" s="43"/>
      <c r="K195" s="8"/>
      <c r="L195" s="8">
        <v>0</v>
      </c>
      <c r="M195" s="8">
        <v>11.148099999999999</v>
      </c>
      <c r="N195" s="43"/>
      <c r="O195" s="8"/>
      <c r="P195" s="8">
        <v>0</v>
      </c>
      <c r="Q195" s="8">
        <v>0.62</v>
      </c>
    </row>
    <row r="196" spans="1:17" ht="23.25" thickBot="1" x14ac:dyDescent="0.4">
      <c r="A196" s="1" t="s">
        <v>8</v>
      </c>
      <c r="B196" s="46"/>
      <c r="C196" s="4"/>
      <c r="D196" s="4">
        <v>0</v>
      </c>
      <c r="E196" s="4">
        <v>25</v>
      </c>
      <c r="F196" s="46"/>
      <c r="G196" s="4"/>
      <c r="H196" s="4">
        <v>0</v>
      </c>
      <c r="I196" s="4">
        <v>14.984</v>
      </c>
      <c r="J196" s="46"/>
      <c r="K196" s="4"/>
      <c r="L196" s="4">
        <v>0</v>
      </c>
      <c r="M196" s="4">
        <v>14.9344</v>
      </c>
      <c r="N196" s="46"/>
      <c r="O196" s="4"/>
      <c r="P196" s="4">
        <v>0</v>
      </c>
      <c r="Q196" s="4">
        <v>0.6</v>
      </c>
    </row>
    <row r="197" spans="1:17" ht="23.25" thickBot="1" x14ac:dyDescent="0.4">
      <c r="A197" s="5" t="s">
        <v>9</v>
      </c>
      <c r="B197" s="43"/>
      <c r="C197" s="8"/>
      <c r="D197" s="8">
        <v>5</v>
      </c>
      <c r="E197" s="8">
        <v>30</v>
      </c>
      <c r="F197" s="43"/>
      <c r="G197" s="8"/>
      <c r="H197" s="8">
        <v>2.4438</v>
      </c>
      <c r="I197" s="8">
        <v>17.8842</v>
      </c>
      <c r="J197" s="43"/>
      <c r="K197" s="8"/>
      <c r="L197" s="8">
        <v>2.3679000000000001</v>
      </c>
      <c r="M197" s="8">
        <v>17.792400000000001</v>
      </c>
      <c r="N197" s="43"/>
      <c r="O197" s="8"/>
      <c r="P197" s="8">
        <v>0.49</v>
      </c>
      <c r="Q197" s="8">
        <v>0.6</v>
      </c>
    </row>
    <row r="198" spans="1:17" ht="23.25" thickBot="1" x14ac:dyDescent="0.4">
      <c r="A198" s="1" t="s">
        <v>10</v>
      </c>
      <c r="B198" s="46"/>
      <c r="C198" s="4"/>
      <c r="D198" s="4">
        <v>11</v>
      </c>
      <c r="E198" s="4">
        <v>8</v>
      </c>
      <c r="F198" s="46"/>
      <c r="G198" s="4"/>
      <c r="H198" s="4">
        <v>6.734</v>
      </c>
      <c r="I198" s="4">
        <v>3.1616</v>
      </c>
      <c r="J198" s="46"/>
      <c r="K198" s="4"/>
      <c r="L198" s="4">
        <v>6.5861999999999998</v>
      </c>
      <c r="M198" s="4">
        <v>3.1616</v>
      </c>
      <c r="N198" s="46"/>
      <c r="O198" s="4"/>
      <c r="P198" s="4">
        <v>0.61</v>
      </c>
      <c r="Q198" s="4">
        <v>0.4</v>
      </c>
    </row>
    <row r="199" spans="1:17" ht="23.25" thickBot="1" x14ac:dyDescent="0.4">
      <c r="A199" s="5" t="s">
        <v>11</v>
      </c>
      <c r="B199" s="43"/>
      <c r="C199" s="8"/>
      <c r="D199" s="8">
        <v>14</v>
      </c>
      <c r="E199" s="8">
        <v>0</v>
      </c>
      <c r="F199" s="43"/>
      <c r="G199" s="8"/>
      <c r="H199" s="8">
        <v>5.8240999999999996</v>
      </c>
      <c r="I199" s="8">
        <v>0</v>
      </c>
      <c r="J199" s="43"/>
      <c r="K199" s="8"/>
      <c r="L199" s="8">
        <v>5.7226999999999997</v>
      </c>
      <c r="M199" s="8">
        <v>0</v>
      </c>
      <c r="N199" s="43"/>
      <c r="O199" s="8"/>
      <c r="P199" s="8">
        <v>0.42</v>
      </c>
      <c r="Q199" s="8">
        <v>0</v>
      </c>
    </row>
    <row r="200" spans="1:17" ht="23.25" thickBot="1" x14ac:dyDescent="0.4">
      <c r="A200" s="1" t="s">
        <v>12</v>
      </c>
      <c r="B200" s="46"/>
      <c r="C200" s="4"/>
      <c r="D200" s="4">
        <v>16</v>
      </c>
      <c r="E200" s="4">
        <v>0</v>
      </c>
      <c r="F200" s="46"/>
      <c r="G200" s="4"/>
      <c r="H200" s="4">
        <v>8.7979000000000003</v>
      </c>
      <c r="I200" s="4">
        <v>0</v>
      </c>
      <c r="J200" s="46"/>
      <c r="K200" s="4"/>
      <c r="L200" s="4">
        <v>8.5277999999999992</v>
      </c>
      <c r="M200" s="4">
        <v>0</v>
      </c>
      <c r="N200" s="46"/>
      <c r="O200" s="4"/>
      <c r="P200" s="4">
        <v>0.55000000000000004</v>
      </c>
      <c r="Q200" s="4">
        <v>0</v>
      </c>
    </row>
    <row r="201" spans="1:17" ht="23.25" thickBot="1" x14ac:dyDescent="0.4">
      <c r="A201" s="5" t="s">
        <v>13</v>
      </c>
      <c r="B201" s="43"/>
      <c r="C201" s="8"/>
      <c r="D201" s="8">
        <v>12</v>
      </c>
      <c r="E201" s="8">
        <v>0</v>
      </c>
      <c r="F201" s="43"/>
      <c r="G201" s="8"/>
      <c r="H201" s="8">
        <v>6.9284999999999997</v>
      </c>
      <c r="I201" s="8">
        <v>0</v>
      </c>
      <c r="J201" s="43"/>
      <c r="K201" s="8"/>
      <c r="L201" s="8">
        <v>6.9038000000000004</v>
      </c>
      <c r="M201" s="8">
        <v>0</v>
      </c>
      <c r="N201" s="43"/>
      <c r="O201" s="8"/>
      <c r="P201" s="8">
        <v>0.57999999999999996</v>
      </c>
      <c r="Q201" s="8">
        <v>0</v>
      </c>
    </row>
    <row r="202" spans="1:17" ht="23.25" thickBot="1" x14ac:dyDescent="0.4">
      <c r="A202" s="1" t="s">
        <v>14</v>
      </c>
      <c r="B202" s="46"/>
      <c r="C202" s="4"/>
      <c r="D202" s="4">
        <v>20</v>
      </c>
      <c r="E202" s="4">
        <v>0</v>
      </c>
      <c r="F202" s="46"/>
      <c r="G202" s="4"/>
      <c r="H202" s="4">
        <v>15.7278</v>
      </c>
      <c r="I202" s="4">
        <v>0</v>
      </c>
      <c r="J202" s="46"/>
      <c r="K202" s="4"/>
      <c r="L202" s="4">
        <v>15.2707</v>
      </c>
      <c r="M202" s="4">
        <v>0</v>
      </c>
      <c r="N202" s="46"/>
      <c r="O202" s="4"/>
      <c r="P202" s="4">
        <v>0.79</v>
      </c>
      <c r="Q202" s="4">
        <v>0</v>
      </c>
    </row>
    <row r="203" spans="1:17" ht="23.25" thickBot="1" x14ac:dyDescent="0.4">
      <c r="A203" s="5" t="s">
        <v>15</v>
      </c>
      <c r="B203" s="43"/>
      <c r="C203" s="8"/>
      <c r="D203" s="8">
        <v>20</v>
      </c>
      <c r="E203" s="8">
        <v>0</v>
      </c>
      <c r="F203" s="43"/>
      <c r="G203" s="8"/>
      <c r="H203" s="8">
        <v>13.806900000000001</v>
      </c>
      <c r="I203" s="8">
        <v>0</v>
      </c>
      <c r="J203" s="43"/>
      <c r="K203" s="8"/>
      <c r="L203" s="8">
        <v>13.6671</v>
      </c>
      <c r="M203" s="8">
        <v>0</v>
      </c>
      <c r="N203" s="43"/>
      <c r="O203" s="8"/>
      <c r="P203" s="8">
        <v>0.69</v>
      </c>
      <c r="Q203" s="8">
        <v>0</v>
      </c>
    </row>
    <row r="204" spans="1:17" ht="23.25" thickBot="1" x14ac:dyDescent="0.4">
      <c r="A204" s="1" t="s">
        <v>16</v>
      </c>
      <c r="B204" s="46"/>
      <c r="C204" s="4"/>
      <c r="D204" s="4">
        <v>31</v>
      </c>
      <c r="E204" s="4">
        <v>0</v>
      </c>
      <c r="F204" s="46"/>
      <c r="G204" s="4"/>
      <c r="H204" s="4">
        <v>23.377099999999999</v>
      </c>
      <c r="I204" s="4">
        <v>0</v>
      </c>
      <c r="J204" s="46"/>
      <c r="K204" s="4"/>
      <c r="L204" s="4">
        <v>22.753799999999998</v>
      </c>
      <c r="M204" s="4">
        <v>0</v>
      </c>
      <c r="N204" s="46"/>
      <c r="O204" s="4"/>
      <c r="P204" s="4">
        <v>0.75</v>
      </c>
      <c r="Q204" s="4">
        <v>0</v>
      </c>
    </row>
    <row r="205" spans="1:17" ht="23.25" thickBot="1" x14ac:dyDescent="0.4">
      <c r="A205" s="5" t="s">
        <v>17</v>
      </c>
      <c r="B205" s="43"/>
      <c r="C205" s="8"/>
      <c r="D205" s="8">
        <v>30</v>
      </c>
      <c r="E205" s="8">
        <v>0</v>
      </c>
      <c r="F205" s="43"/>
      <c r="G205" s="8"/>
      <c r="H205" s="8">
        <v>24.2195</v>
      </c>
      <c r="I205" s="8">
        <v>0</v>
      </c>
      <c r="J205" s="43"/>
      <c r="K205" s="8"/>
      <c r="L205" s="8">
        <v>23.693200000000001</v>
      </c>
      <c r="M205" s="8">
        <v>0</v>
      </c>
      <c r="N205" s="43"/>
      <c r="O205" s="8"/>
      <c r="P205" s="8">
        <v>0.81</v>
      </c>
      <c r="Q205" s="8">
        <v>0</v>
      </c>
    </row>
    <row r="206" spans="1:17" ht="23.25" thickBot="1" x14ac:dyDescent="0.4">
      <c r="A206" s="1" t="s">
        <v>18</v>
      </c>
      <c r="B206" s="46"/>
      <c r="C206" s="4"/>
      <c r="D206" s="4">
        <v>33</v>
      </c>
      <c r="E206" s="4">
        <v>0</v>
      </c>
      <c r="F206" s="46"/>
      <c r="G206" s="4"/>
      <c r="H206" s="4">
        <v>33.326500000000003</v>
      </c>
      <c r="I206" s="4">
        <v>0</v>
      </c>
      <c r="J206" s="46"/>
      <c r="K206" s="4"/>
      <c r="L206" s="4">
        <v>33.119700000000002</v>
      </c>
      <c r="M206" s="4">
        <v>0</v>
      </c>
      <c r="N206" s="46"/>
      <c r="O206" s="4"/>
      <c r="P206" s="4">
        <v>1.01</v>
      </c>
      <c r="Q206" s="4">
        <v>0</v>
      </c>
    </row>
    <row r="207" spans="1:17" x14ac:dyDescent="0.35">
      <c r="A207" s="11" t="s">
        <v>20</v>
      </c>
      <c r="B207" s="12"/>
      <c r="C207" s="12"/>
      <c r="D207" s="11">
        <v>192</v>
      </c>
      <c r="E207" s="11">
        <v>81</v>
      </c>
      <c r="F207" s="13"/>
      <c r="G207" s="13"/>
      <c r="H207" s="11">
        <v>141.18610000000001</v>
      </c>
      <c r="I207" s="11">
        <v>47.254100000000001</v>
      </c>
      <c r="J207" s="13"/>
      <c r="K207" s="13"/>
      <c r="L207" s="11">
        <v>138.6129</v>
      </c>
      <c r="M207" s="11">
        <v>47.036499999999997</v>
      </c>
      <c r="N207" s="11"/>
      <c r="O207" s="11"/>
      <c r="P207" s="11">
        <v>0.74</v>
      </c>
      <c r="Q207" s="11">
        <v>0.57999999999999996</v>
      </c>
    </row>
    <row r="208" spans="1:17" x14ac:dyDescent="0.35">
      <c r="A208" s="178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79"/>
      <c r="Q208" s="79"/>
    </row>
  </sheetData>
  <mergeCells count="85">
    <mergeCell ref="A208:O208"/>
    <mergeCell ref="A174:O174"/>
    <mergeCell ref="A175:O175"/>
    <mergeCell ref="A176:A177"/>
    <mergeCell ref="C176:D176"/>
    <mergeCell ref="F176:G176"/>
    <mergeCell ref="J176:M176"/>
    <mergeCell ref="N176:Q176"/>
    <mergeCell ref="A191:O191"/>
    <mergeCell ref="A192:O192"/>
    <mergeCell ref="A193:A194"/>
    <mergeCell ref="C193:D193"/>
    <mergeCell ref="F193:G193"/>
    <mergeCell ref="J193:M193"/>
    <mergeCell ref="N193:Q193"/>
    <mergeCell ref="A140:O140"/>
    <mergeCell ref="A141:O141"/>
    <mergeCell ref="A142:A143"/>
    <mergeCell ref="C142:D142"/>
    <mergeCell ref="F142:G142"/>
    <mergeCell ref="J142:M142"/>
    <mergeCell ref="N142:Q142"/>
    <mergeCell ref="A157:O157"/>
    <mergeCell ref="A158:O158"/>
    <mergeCell ref="A159:A160"/>
    <mergeCell ref="C159:D159"/>
    <mergeCell ref="F159:G159"/>
    <mergeCell ref="J159:M159"/>
    <mergeCell ref="N159:Q159"/>
    <mergeCell ref="A105:O105"/>
    <mergeCell ref="A106:O106"/>
    <mergeCell ref="A107:A108"/>
    <mergeCell ref="C107:D107"/>
    <mergeCell ref="F107:G107"/>
    <mergeCell ref="J107:M107"/>
    <mergeCell ref="N107:Q107"/>
    <mergeCell ref="A122:O122"/>
    <mergeCell ref="A123:O123"/>
    <mergeCell ref="A124:A125"/>
    <mergeCell ref="C124:D124"/>
    <mergeCell ref="F124:G124"/>
    <mergeCell ref="J124:M124"/>
    <mergeCell ref="N124:Q124"/>
    <mergeCell ref="A71:O71"/>
    <mergeCell ref="A72:O72"/>
    <mergeCell ref="A73:A74"/>
    <mergeCell ref="C73:D73"/>
    <mergeCell ref="F73:G73"/>
    <mergeCell ref="J73:M73"/>
    <mergeCell ref="N73:Q73"/>
    <mergeCell ref="A88:O88"/>
    <mergeCell ref="A89:O89"/>
    <mergeCell ref="A90:A91"/>
    <mergeCell ref="C90:D90"/>
    <mergeCell ref="F90:G90"/>
    <mergeCell ref="J90:M90"/>
    <mergeCell ref="N90:Q90"/>
    <mergeCell ref="A35:O35"/>
    <mergeCell ref="A36:O36"/>
    <mergeCell ref="A37:A38"/>
    <mergeCell ref="C37:D37"/>
    <mergeCell ref="F37:G37"/>
    <mergeCell ref="J37:M37"/>
    <mergeCell ref="N37:Q37"/>
    <mergeCell ref="A53:O53"/>
    <mergeCell ref="A54:O54"/>
    <mergeCell ref="A55:A56"/>
    <mergeCell ref="C55:D55"/>
    <mergeCell ref="F55:G55"/>
    <mergeCell ref="J55:M55"/>
    <mergeCell ref="N55:Q55"/>
    <mergeCell ref="A1:O1"/>
    <mergeCell ref="A2:O2"/>
    <mergeCell ref="A3:A4"/>
    <mergeCell ref="C3:D3"/>
    <mergeCell ref="F3:G3"/>
    <mergeCell ref="J3:M3"/>
    <mergeCell ref="N3:Q3"/>
    <mergeCell ref="A18:O18"/>
    <mergeCell ref="A19:O19"/>
    <mergeCell ref="A20:A21"/>
    <mergeCell ref="C20:D20"/>
    <mergeCell ref="F20:G20"/>
    <mergeCell ref="J20:M20"/>
    <mergeCell ref="N20:Q2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opLeftCell="A88" zoomScale="90" zoomScaleNormal="90" workbookViewId="0">
      <selection activeCell="P92" sqref="P92:Q104"/>
    </sheetView>
  </sheetViews>
  <sheetFormatPr defaultRowHeight="22.5" x14ac:dyDescent="0.35"/>
  <cols>
    <col min="7" max="8" width="9.625" bestFit="1" customWidth="1"/>
    <col min="11" max="12" width="9.625" bestFit="1" customWidth="1"/>
    <col min="18" max="18" width="29.625" customWidth="1"/>
  </cols>
  <sheetData>
    <row r="1" spans="1:19" ht="22.5" customHeight="1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79"/>
      <c r="Q1" s="79"/>
      <c r="R1" s="14"/>
    </row>
    <row r="2" spans="1:19" ht="22.5" customHeight="1" x14ac:dyDescent="0.35">
      <c r="A2" s="178" t="s">
        <v>301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79"/>
      <c r="Q2" s="79"/>
      <c r="R2" t="s">
        <v>399</v>
      </c>
    </row>
    <row r="3" spans="1:19" ht="23.25" customHeight="1" thickBot="1" x14ac:dyDescent="0.4">
      <c r="A3" s="179" t="s">
        <v>2</v>
      </c>
      <c r="B3" s="77"/>
      <c r="C3" s="180" t="s">
        <v>3</v>
      </c>
      <c r="D3" s="180"/>
      <c r="E3" s="78"/>
      <c r="F3" s="180" t="s">
        <v>4</v>
      </c>
      <c r="G3" s="180"/>
      <c r="H3" s="78"/>
      <c r="I3" s="78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9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9" ht="24" thickTop="1" thickBot="1" x14ac:dyDescent="0.4">
      <c r="A5" s="5" t="s">
        <v>7</v>
      </c>
      <c r="B5" s="6">
        <v>1133</v>
      </c>
      <c r="C5" s="6">
        <v>1186</v>
      </c>
      <c r="D5" s="6">
        <v>1418</v>
      </c>
      <c r="E5" s="6">
        <v>1385</v>
      </c>
      <c r="F5" s="7">
        <v>1507.7469000000001</v>
      </c>
      <c r="G5" s="7">
        <v>1465.5838000000001</v>
      </c>
      <c r="H5" s="7">
        <v>1705.8916999999999</v>
      </c>
      <c r="I5" s="7">
        <v>1728.9508000000001</v>
      </c>
      <c r="J5" s="7">
        <v>1505.4553000000001</v>
      </c>
      <c r="K5" s="7">
        <v>1465.3325</v>
      </c>
      <c r="L5" s="7">
        <v>1706.9409000000001</v>
      </c>
      <c r="M5" s="7">
        <v>1724.9163000000001</v>
      </c>
      <c r="N5" s="8">
        <v>1.33</v>
      </c>
      <c r="O5" s="8">
        <v>1.24</v>
      </c>
      <c r="P5" s="8">
        <v>1.2</v>
      </c>
      <c r="Q5" s="8">
        <v>1.25</v>
      </c>
      <c r="S5">
        <v>8000</v>
      </c>
    </row>
    <row r="6" spans="1:19" ht="23.25" thickBot="1" x14ac:dyDescent="0.4">
      <c r="A6" s="1" t="s">
        <v>8</v>
      </c>
      <c r="B6" s="2">
        <v>1098</v>
      </c>
      <c r="C6" s="2">
        <v>1127</v>
      </c>
      <c r="D6" s="2">
        <v>1298</v>
      </c>
      <c r="E6" s="2">
        <v>1239</v>
      </c>
      <c r="F6" s="3">
        <v>1449.4390000000001</v>
      </c>
      <c r="G6" s="3">
        <v>1260.1876</v>
      </c>
      <c r="H6" s="3">
        <v>1584.1458</v>
      </c>
      <c r="I6" s="3">
        <v>1557.2128</v>
      </c>
      <c r="J6" s="3">
        <v>1448.0127</v>
      </c>
      <c r="K6" s="3">
        <v>1256.5859</v>
      </c>
      <c r="L6" s="3">
        <v>1582.7370000000001</v>
      </c>
      <c r="M6" s="3">
        <v>1554.9887000000001</v>
      </c>
      <c r="N6" s="4">
        <v>1.32</v>
      </c>
      <c r="O6" s="4">
        <v>1.1200000000000001</v>
      </c>
      <c r="P6" s="4">
        <v>1.22</v>
      </c>
      <c r="Q6" s="4">
        <v>1.26</v>
      </c>
    </row>
    <row r="7" spans="1:19" ht="23.25" thickBot="1" x14ac:dyDescent="0.4">
      <c r="A7" s="5" t="s">
        <v>9</v>
      </c>
      <c r="B7" s="6">
        <v>1123</v>
      </c>
      <c r="C7" s="6">
        <v>1168</v>
      </c>
      <c r="D7" s="6">
        <v>1348</v>
      </c>
      <c r="E7" s="6">
        <v>1264</v>
      </c>
      <c r="F7" s="7">
        <v>1534.1605</v>
      </c>
      <c r="G7" s="7">
        <v>1501.2928999999999</v>
      </c>
      <c r="H7" s="7">
        <v>1719.0699</v>
      </c>
      <c r="I7" s="7">
        <v>1736.8677</v>
      </c>
      <c r="J7" s="7">
        <v>1533.0074</v>
      </c>
      <c r="K7" s="7">
        <v>1501.6143</v>
      </c>
      <c r="L7" s="7">
        <v>1716.7532000000001</v>
      </c>
      <c r="M7" s="7">
        <v>1732.711</v>
      </c>
      <c r="N7" s="8">
        <v>1.37</v>
      </c>
      <c r="O7" s="8">
        <v>1.29</v>
      </c>
      <c r="P7" s="8">
        <v>1.28</v>
      </c>
      <c r="Q7" s="8">
        <v>1.37</v>
      </c>
    </row>
    <row r="8" spans="1:19" ht="23.25" thickBot="1" x14ac:dyDescent="0.4">
      <c r="A8" s="1" t="s">
        <v>10</v>
      </c>
      <c r="B8" s="2">
        <v>1161</v>
      </c>
      <c r="C8" s="2">
        <v>1146</v>
      </c>
      <c r="D8" s="2">
        <v>1245</v>
      </c>
      <c r="E8" s="4">
        <v>449</v>
      </c>
      <c r="F8" s="3">
        <v>1514.3045999999999</v>
      </c>
      <c r="G8" s="3">
        <v>1420.837</v>
      </c>
      <c r="H8" s="3">
        <v>1544.3949</v>
      </c>
      <c r="I8" s="4">
        <v>548.90110000000004</v>
      </c>
      <c r="J8" s="3">
        <v>1511.9182000000001</v>
      </c>
      <c r="K8" s="3">
        <v>1419.8357000000001</v>
      </c>
      <c r="L8" s="3">
        <v>1544.0691999999999</v>
      </c>
      <c r="M8" s="4">
        <v>547.66139999999996</v>
      </c>
      <c r="N8" s="4">
        <v>1.3</v>
      </c>
      <c r="O8" s="4">
        <v>1.24</v>
      </c>
      <c r="P8" s="4">
        <v>1.24</v>
      </c>
      <c r="Q8" s="4">
        <v>1.22</v>
      </c>
    </row>
    <row r="9" spans="1:19" ht="23.25" thickBot="1" x14ac:dyDescent="0.4">
      <c r="A9" s="5" t="s">
        <v>11</v>
      </c>
      <c r="B9" s="8">
        <v>918</v>
      </c>
      <c r="C9" s="6">
        <v>1096</v>
      </c>
      <c r="D9" s="6">
        <v>1113</v>
      </c>
      <c r="E9" s="8">
        <v>0</v>
      </c>
      <c r="F9" s="7">
        <v>1314.7301</v>
      </c>
      <c r="G9" s="7">
        <v>1414.2322999999999</v>
      </c>
      <c r="H9" s="7">
        <v>1368.164</v>
      </c>
      <c r="I9" s="8">
        <v>0</v>
      </c>
      <c r="J9" s="7">
        <v>1312.9097999999999</v>
      </c>
      <c r="K9" s="7">
        <v>1411.2646999999999</v>
      </c>
      <c r="L9" s="7">
        <v>1366.4358999999999</v>
      </c>
      <c r="M9" s="8">
        <v>0</v>
      </c>
      <c r="N9" s="8">
        <v>1.43</v>
      </c>
      <c r="O9" s="8">
        <v>1.29</v>
      </c>
      <c r="P9" s="8">
        <v>1.23</v>
      </c>
      <c r="Q9" s="8">
        <v>0</v>
      </c>
    </row>
    <row r="10" spans="1:19" ht="23.25" thickBot="1" x14ac:dyDescent="0.4">
      <c r="A10" s="1" t="s">
        <v>12</v>
      </c>
      <c r="B10" s="2">
        <v>1093</v>
      </c>
      <c r="C10" s="2">
        <v>1209</v>
      </c>
      <c r="D10" s="2">
        <v>1314</v>
      </c>
      <c r="E10" s="4">
        <v>0</v>
      </c>
      <c r="F10" s="3">
        <v>1457.1438000000001</v>
      </c>
      <c r="G10" s="3">
        <v>1504.1176</v>
      </c>
      <c r="H10" s="3">
        <v>1645.6058</v>
      </c>
      <c r="I10" s="4">
        <v>0</v>
      </c>
      <c r="J10" s="3">
        <v>1456.7801999999999</v>
      </c>
      <c r="K10" s="3">
        <v>1502.067</v>
      </c>
      <c r="L10" s="3">
        <v>1644.1718000000001</v>
      </c>
      <c r="M10" s="4">
        <v>0</v>
      </c>
      <c r="N10" s="4">
        <v>1.33</v>
      </c>
      <c r="O10" s="4">
        <v>1.24</v>
      </c>
      <c r="P10" s="4">
        <v>1.25</v>
      </c>
      <c r="Q10" s="4">
        <v>0</v>
      </c>
    </row>
    <row r="11" spans="1:19" ht="23.25" thickBot="1" x14ac:dyDescent="0.4">
      <c r="A11" s="5" t="s">
        <v>13</v>
      </c>
      <c r="B11" s="6">
        <v>1032</v>
      </c>
      <c r="C11" s="6">
        <v>1165</v>
      </c>
      <c r="D11" s="6">
        <v>1240</v>
      </c>
      <c r="E11" s="8">
        <v>0</v>
      </c>
      <c r="F11" s="7">
        <v>1438.4</v>
      </c>
      <c r="G11" s="7">
        <v>1482.4775</v>
      </c>
      <c r="H11" s="7">
        <v>1530.9572000000001</v>
      </c>
      <c r="I11" s="8">
        <v>0</v>
      </c>
      <c r="J11" s="7">
        <v>1437.6909000000001</v>
      </c>
      <c r="K11" s="7">
        <v>1480.1069</v>
      </c>
      <c r="L11" s="7">
        <v>1528.8532</v>
      </c>
      <c r="M11" s="8">
        <v>0</v>
      </c>
      <c r="N11" s="8">
        <v>1.39</v>
      </c>
      <c r="O11" s="8">
        <v>1.27</v>
      </c>
      <c r="P11" s="8">
        <v>1.23</v>
      </c>
      <c r="Q11" s="8">
        <v>0</v>
      </c>
    </row>
    <row r="12" spans="1:19" ht="23.25" thickBot="1" x14ac:dyDescent="0.4">
      <c r="A12" s="1" t="s">
        <v>14</v>
      </c>
      <c r="B12" s="2">
        <v>1127</v>
      </c>
      <c r="C12" s="2">
        <v>1264</v>
      </c>
      <c r="D12" s="2">
        <v>1272</v>
      </c>
      <c r="E12" s="4">
        <v>0</v>
      </c>
      <c r="F12" s="3">
        <v>1469.5618999999999</v>
      </c>
      <c r="G12" s="3">
        <v>1680.1296</v>
      </c>
      <c r="H12" s="3">
        <v>1556.1560999999999</v>
      </c>
      <c r="I12" s="4">
        <v>0</v>
      </c>
      <c r="J12" s="3">
        <v>1467.7592999999999</v>
      </c>
      <c r="K12" s="3">
        <v>1676.2882</v>
      </c>
      <c r="L12" s="3">
        <v>1553.8097</v>
      </c>
      <c r="M12" s="4">
        <v>0</v>
      </c>
      <c r="N12" s="4">
        <v>1.3</v>
      </c>
      <c r="O12" s="4">
        <v>1.33</v>
      </c>
      <c r="P12" s="4">
        <v>1.22</v>
      </c>
      <c r="Q12" s="4">
        <v>0</v>
      </c>
    </row>
    <row r="13" spans="1:19" ht="23.25" thickBot="1" x14ac:dyDescent="0.4">
      <c r="A13" s="5" t="s">
        <v>15</v>
      </c>
      <c r="B13" s="6">
        <v>1216</v>
      </c>
      <c r="C13" s="6">
        <v>1354</v>
      </c>
      <c r="D13" s="6">
        <v>1344</v>
      </c>
      <c r="E13" s="8">
        <v>0</v>
      </c>
      <c r="F13" s="7">
        <v>1452.7164</v>
      </c>
      <c r="G13" s="7">
        <v>1614.7889</v>
      </c>
      <c r="H13" s="7">
        <v>1489.1936000000001</v>
      </c>
      <c r="I13" s="8">
        <v>0</v>
      </c>
      <c r="J13" s="7">
        <v>1451.8361</v>
      </c>
      <c r="K13" s="7">
        <v>1611.7309</v>
      </c>
      <c r="L13" s="7">
        <v>1488.0097000000001</v>
      </c>
      <c r="M13" s="8">
        <v>0</v>
      </c>
      <c r="N13" s="8">
        <v>1.19</v>
      </c>
      <c r="O13" s="8">
        <v>1.19</v>
      </c>
      <c r="P13" s="8">
        <v>1.1100000000000001</v>
      </c>
      <c r="Q13" s="8">
        <v>0</v>
      </c>
    </row>
    <row r="14" spans="1:19" ht="23.25" thickBot="1" x14ac:dyDescent="0.4">
      <c r="A14" s="1" t="s">
        <v>16</v>
      </c>
      <c r="B14" s="2">
        <v>1275</v>
      </c>
      <c r="C14" s="2">
        <v>1456</v>
      </c>
      <c r="D14" s="2">
        <v>1314</v>
      </c>
      <c r="E14" s="4">
        <v>0</v>
      </c>
      <c r="F14" s="3">
        <v>1567.6455000000001</v>
      </c>
      <c r="G14" s="3">
        <v>1717.5551</v>
      </c>
      <c r="H14" s="3">
        <v>1746.9811999999999</v>
      </c>
      <c r="I14" s="4">
        <v>0</v>
      </c>
      <c r="J14" s="3">
        <v>1564.7791999999999</v>
      </c>
      <c r="K14" s="3">
        <v>1715.3996</v>
      </c>
      <c r="L14" s="3">
        <v>1742.9150999999999</v>
      </c>
      <c r="M14" s="4">
        <v>0</v>
      </c>
      <c r="N14" s="4">
        <v>1.23</v>
      </c>
      <c r="O14" s="4">
        <v>1.18</v>
      </c>
      <c r="P14" s="4">
        <v>1.33</v>
      </c>
      <c r="Q14" s="4">
        <v>0</v>
      </c>
    </row>
    <row r="15" spans="1:19" ht="23.25" thickBot="1" x14ac:dyDescent="0.4">
      <c r="A15" s="5" t="s">
        <v>17</v>
      </c>
      <c r="B15" s="6">
        <v>1310</v>
      </c>
      <c r="C15" s="6">
        <v>1407</v>
      </c>
      <c r="D15" s="6">
        <v>1415</v>
      </c>
      <c r="E15" s="8">
        <v>0</v>
      </c>
      <c r="F15" s="7">
        <v>1561.7508</v>
      </c>
      <c r="G15" s="7">
        <v>1547.6748</v>
      </c>
      <c r="H15" s="7">
        <v>1837.6274000000001</v>
      </c>
      <c r="I15" s="8">
        <v>0</v>
      </c>
      <c r="J15" s="7">
        <v>1560.9195</v>
      </c>
      <c r="K15" s="7">
        <v>1545.9378999999999</v>
      </c>
      <c r="L15" s="7">
        <v>1836.1010000000001</v>
      </c>
      <c r="M15" s="8">
        <v>0</v>
      </c>
      <c r="N15" s="8">
        <v>1.19</v>
      </c>
      <c r="O15" s="8">
        <v>1.1000000000000001</v>
      </c>
      <c r="P15" s="8">
        <v>1.3</v>
      </c>
      <c r="Q15" s="8">
        <v>0</v>
      </c>
    </row>
    <row r="16" spans="1:19" ht="23.25" thickBot="1" x14ac:dyDescent="0.4">
      <c r="A16" s="1" t="s">
        <v>18</v>
      </c>
      <c r="B16" s="2">
        <v>1108</v>
      </c>
      <c r="C16" s="2">
        <v>1389</v>
      </c>
      <c r="D16" s="2">
        <v>1409</v>
      </c>
      <c r="E16" s="4">
        <v>0</v>
      </c>
      <c r="F16" s="3">
        <v>1169.6146000000001</v>
      </c>
      <c r="G16" s="3">
        <v>1529.1904</v>
      </c>
      <c r="H16" s="3">
        <v>1764.6461999999999</v>
      </c>
      <c r="I16" s="4">
        <v>0</v>
      </c>
      <c r="J16" s="3">
        <v>1169.6996999999999</v>
      </c>
      <c r="K16" s="3">
        <v>1528.0693000000001</v>
      </c>
      <c r="L16" s="3">
        <v>1762.1748</v>
      </c>
      <c r="M16" s="4">
        <v>0</v>
      </c>
      <c r="N16" s="4">
        <v>1.06</v>
      </c>
      <c r="O16" s="4">
        <v>1.1000000000000001</v>
      </c>
      <c r="P16" s="4">
        <v>1.25</v>
      </c>
      <c r="Q16" s="4">
        <v>0</v>
      </c>
    </row>
    <row r="17" spans="1:17" x14ac:dyDescent="0.35">
      <c r="A17" s="11" t="s">
        <v>20</v>
      </c>
      <c r="B17" s="12">
        <v>13594</v>
      </c>
      <c r="C17" s="12">
        <v>14967</v>
      </c>
      <c r="D17" s="12">
        <v>15730</v>
      </c>
      <c r="E17" s="12">
        <v>4337</v>
      </c>
      <c r="F17" s="13">
        <v>17437.214100000001</v>
      </c>
      <c r="G17" s="13">
        <v>18138.067500000001</v>
      </c>
      <c r="H17" s="13">
        <v>19492.8338</v>
      </c>
      <c r="I17" s="13">
        <v>5571.9323999999997</v>
      </c>
      <c r="J17" s="13">
        <v>17420.7683</v>
      </c>
      <c r="K17" s="13">
        <v>18114.232899999999</v>
      </c>
      <c r="L17" s="13">
        <v>19472.9715</v>
      </c>
      <c r="M17" s="13">
        <v>5560.2773999999999</v>
      </c>
      <c r="N17" s="11">
        <v>1.28</v>
      </c>
      <c r="O17" s="11">
        <v>1.21</v>
      </c>
      <c r="P17" s="11">
        <v>1.24</v>
      </c>
      <c r="Q17" s="11">
        <v>1.28</v>
      </c>
    </row>
    <row r="18" spans="1:17" ht="22.5" customHeight="1" x14ac:dyDescent="0.35">
      <c r="A18" s="178" t="s">
        <v>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</row>
    <row r="19" spans="1:17" x14ac:dyDescent="0.35">
      <c r="A19" s="178" t="s">
        <v>302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79"/>
      <c r="Q19" s="79"/>
    </row>
    <row r="20" spans="1:17" ht="23.25" customHeight="1" thickBot="1" x14ac:dyDescent="0.4">
      <c r="A20" s="179" t="s">
        <v>2</v>
      </c>
      <c r="B20" s="77"/>
      <c r="C20" s="180" t="s">
        <v>3</v>
      </c>
      <c r="D20" s="180"/>
      <c r="E20" s="78"/>
      <c r="F20" s="180" t="s">
        <v>4</v>
      </c>
      <c r="G20" s="180"/>
      <c r="H20" s="78"/>
      <c r="I20" s="78"/>
      <c r="J20" s="181" t="s">
        <v>5</v>
      </c>
      <c r="K20" s="181"/>
      <c r="L20" s="181"/>
      <c r="M20" s="181"/>
      <c r="N20" s="182" t="s">
        <v>6</v>
      </c>
      <c r="O20" s="182"/>
      <c r="P20" s="182"/>
      <c r="Q20" s="182"/>
    </row>
    <row r="21" spans="1:17" ht="24" thickTop="1" thickBot="1" x14ac:dyDescent="0.4">
      <c r="A21" s="180"/>
      <c r="B21" s="9">
        <v>2557</v>
      </c>
      <c r="C21" s="9">
        <v>2558</v>
      </c>
      <c r="D21" s="9">
        <v>2559</v>
      </c>
      <c r="E21" s="9">
        <v>2560</v>
      </c>
      <c r="F21" s="9">
        <v>2557</v>
      </c>
      <c r="G21" s="9">
        <v>2558</v>
      </c>
      <c r="H21" s="9">
        <v>2559</v>
      </c>
      <c r="I21" s="9">
        <v>2560</v>
      </c>
      <c r="J21" s="9">
        <v>2557</v>
      </c>
      <c r="K21" s="9">
        <v>2558</v>
      </c>
      <c r="L21" s="9">
        <v>2559</v>
      </c>
      <c r="M21" s="9">
        <v>2560</v>
      </c>
      <c r="N21" s="10">
        <v>2557</v>
      </c>
      <c r="O21" s="10">
        <v>2558</v>
      </c>
      <c r="P21" s="10">
        <v>2559</v>
      </c>
      <c r="Q21" s="10">
        <v>2560</v>
      </c>
    </row>
    <row r="22" spans="1:17" ht="24" thickTop="1" thickBot="1" x14ac:dyDescent="0.4">
      <c r="A22" s="5" t="s">
        <v>7</v>
      </c>
      <c r="B22" s="8">
        <v>91</v>
      </c>
      <c r="C22" s="8">
        <v>111</v>
      </c>
      <c r="D22" s="8">
        <v>113</v>
      </c>
      <c r="E22" s="8">
        <v>112</v>
      </c>
      <c r="F22" s="8">
        <v>44.474299999999999</v>
      </c>
      <c r="G22" s="8">
        <v>60.945399999999999</v>
      </c>
      <c r="H22" s="8">
        <v>70.168700000000001</v>
      </c>
      <c r="I22" s="8">
        <v>67.908000000000001</v>
      </c>
      <c r="J22" s="8">
        <v>44.155000000000001</v>
      </c>
      <c r="K22" s="8">
        <v>60.695399999999999</v>
      </c>
      <c r="L22" s="8">
        <v>69.572299999999998</v>
      </c>
      <c r="M22" s="8">
        <v>67.847899999999996</v>
      </c>
      <c r="N22" s="8">
        <v>0.49</v>
      </c>
      <c r="O22" s="8">
        <v>0.55000000000000004</v>
      </c>
      <c r="P22" s="8">
        <v>0.62</v>
      </c>
      <c r="Q22" s="8">
        <v>0.61</v>
      </c>
    </row>
    <row r="23" spans="1:17" ht="23.25" thickBot="1" x14ac:dyDescent="0.4">
      <c r="A23" s="1" t="s">
        <v>8</v>
      </c>
      <c r="B23" s="4">
        <v>82</v>
      </c>
      <c r="C23" s="4">
        <v>79</v>
      </c>
      <c r="D23" s="4">
        <v>100</v>
      </c>
      <c r="E23" s="4">
        <v>72</v>
      </c>
      <c r="F23" s="4">
        <v>40.338200000000001</v>
      </c>
      <c r="G23" s="4">
        <v>44.997399999999999</v>
      </c>
      <c r="H23" s="4">
        <v>52.770600000000002</v>
      </c>
      <c r="I23" s="4">
        <v>42.512599999999999</v>
      </c>
      <c r="J23" s="4">
        <v>40.008600000000001</v>
      </c>
      <c r="K23" s="4">
        <v>44.605800000000002</v>
      </c>
      <c r="L23" s="4">
        <v>52.481099999999998</v>
      </c>
      <c r="M23" s="4">
        <v>42.185299999999998</v>
      </c>
      <c r="N23" s="4">
        <v>0.49</v>
      </c>
      <c r="O23" s="4">
        <v>0.56999999999999995</v>
      </c>
      <c r="P23" s="4">
        <v>0.53</v>
      </c>
      <c r="Q23" s="4">
        <v>0.59</v>
      </c>
    </row>
    <row r="24" spans="1:17" ht="23.25" thickBot="1" x14ac:dyDescent="0.4">
      <c r="A24" s="5" t="s">
        <v>9</v>
      </c>
      <c r="B24" s="8">
        <v>84</v>
      </c>
      <c r="C24" s="8">
        <v>78</v>
      </c>
      <c r="D24" s="8">
        <v>93</v>
      </c>
      <c r="E24" s="8">
        <v>74</v>
      </c>
      <c r="F24" s="8">
        <v>40.174300000000002</v>
      </c>
      <c r="G24" s="8">
        <v>46.282200000000003</v>
      </c>
      <c r="H24" s="8">
        <v>61.244599999999998</v>
      </c>
      <c r="I24" s="8">
        <v>46.167099999999998</v>
      </c>
      <c r="J24" s="8">
        <v>39.752899999999997</v>
      </c>
      <c r="K24" s="8">
        <v>46.240699999999997</v>
      </c>
      <c r="L24" s="8">
        <v>60.215299999999999</v>
      </c>
      <c r="M24" s="8">
        <v>45.876300000000001</v>
      </c>
      <c r="N24" s="8">
        <v>0.48</v>
      </c>
      <c r="O24" s="8">
        <v>0.59</v>
      </c>
      <c r="P24" s="8">
        <v>0.66</v>
      </c>
      <c r="Q24" s="8">
        <v>0.62</v>
      </c>
    </row>
    <row r="25" spans="1:17" ht="23.25" thickBot="1" x14ac:dyDescent="0.4">
      <c r="A25" s="1" t="s">
        <v>10</v>
      </c>
      <c r="B25" s="4">
        <v>84</v>
      </c>
      <c r="C25" s="4">
        <v>71</v>
      </c>
      <c r="D25" s="4">
        <v>95</v>
      </c>
      <c r="E25" s="4">
        <v>0</v>
      </c>
      <c r="F25" s="4">
        <v>43.988700000000001</v>
      </c>
      <c r="G25" s="4">
        <v>48.813400000000001</v>
      </c>
      <c r="H25" s="4">
        <v>46.314599999999999</v>
      </c>
      <c r="I25" s="4">
        <v>0</v>
      </c>
      <c r="J25" s="4">
        <v>44.012300000000003</v>
      </c>
      <c r="K25" s="4">
        <v>48.2271</v>
      </c>
      <c r="L25" s="4">
        <v>46.076599999999999</v>
      </c>
      <c r="M25" s="4">
        <v>0</v>
      </c>
      <c r="N25" s="4">
        <v>0.52</v>
      </c>
      <c r="O25" s="4">
        <v>0.69</v>
      </c>
      <c r="P25" s="4">
        <v>0.49</v>
      </c>
      <c r="Q25" s="4">
        <v>0</v>
      </c>
    </row>
    <row r="26" spans="1:17" ht="23.25" thickBot="1" x14ac:dyDescent="0.4">
      <c r="A26" s="5" t="s">
        <v>11</v>
      </c>
      <c r="B26" s="8">
        <v>63</v>
      </c>
      <c r="C26" s="8">
        <v>94</v>
      </c>
      <c r="D26" s="8">
        <v>106</v>
      </c>
      <c r="E26" s="8">
        <v>0</v>
      </c>
      <c r="F26" s="8">
        <v>30.529299999999999</v>
      </c>
      <c r="G26" s="8">
        <v>61.2928</v>
      </c>
      <c r="H26" s="8">
        <v>58.741199999999999</v>
      </c>
      <c r="I26" s="8">
        <v>0</v>
      </c>
      <c r="J26" s="8">
        <v>30.379000000000001</v>
      </c>
      <c r="K26" s="8">
        <v>61.115600000000001</v>
      </c>
      <c r="L26" s="8">
        <v>58.449300000000001</v>
      </c>
      <c r="M26" s="8">
        <v>0</v>
      </c>
      <c r="N26" s="8">
        <v>0.48</v>
      </c>
      <c r="O26" s="8">
        <v>0.65</v>
      </c>
      <c r="P26" s="8">
        <v>0.55000000000000004</v>
      </c>
      <c r="Q26" s="8">
        <v>0</v>
      </c>
    </row>
    <row r="27" spans="1:17" ht="23.25" thickBot="1" x14ac:dyDescent="0.4">
      <c r="A27" s="1" t="s">
        <v>12</v>
      </c>
      <c r="B27" s="4">
        <v>114</v>
      </c>
      <c r="C27" s="4">
        <v>89</v>
      </c>
      <c r="D27" s="4">
        <v>124</v>
      </c>
      <c r="E27" s="4">
        <v>0</v>
      </c>
      <c r="F27" s="4">
        <v>50.488700000000001</v>
      </c>
      <c r="G27" s="4">
        <v>49.514800000000001</v>
      </c>
      <c r="H27" s="4">
        <v>68.951499999999996</v>
      </c>
      <c r="I27" s="4">
        <v>0</v>
      </c>
      <c r="J27" s="4">
        <v>50.457700000000003</v>
      </c>
      <c r="K27" s="4">
        <v>49.104199999999999</v>
      </c>
      <c r="L27" s="4">
        <v>68.517399999999995</v>
      </c>
      <c r="M27" s="4">
        <v>0</v>
      </c>
      <c r="N27" s="4">
        <v>0.44</v>
      </c>
      <c r="O27" s="4">
        <v>0.56000000000000005</v>
      </c>
      <c r="P27" s="4">
        <v>0.56000000000000005</v>
      </c>
      <c r="Q27" s="4">
        <v>0</v>
      </c>
    </row>
    <row r="28" spans="1:17" ht="23.25" thickBot="1" x14ac:dyDescent="0.4">
      <c r="A28" s="5" t="s">
        <v>13</v>
      </c>
      <c r="B28" s="8">
        <v>82</v>
      </c>
      <c r="C28" s="8">
        <v>71</v>
      </c>
      <c r="D28" s="8">
        <v>109</v>
      </c>
      <c r="E28" s="8">
        <v>0</v>
      </c>
      <c r="F28" s="8">
        <v>49.530700000000003</v>
      </c>
      <c r="G28" s="8">
        <v>52.633699999999997</v>
      </c>
      <c r="H28" s="8">
        <v>67.907799999999995</v>
      </c>
      <c r="I28" s="8">
        <v>0</v>
      </c>
      <c r="J28" s="8">
        <v>49.152700000000003</v>
      </c>
      <c r="K28" s="8">
        <v>52.034300000000002</v>
      </c>
      <c r="L28" s="8">
        <v>67.753699999999995</v>
      </c>
      <c r="M28" s="8">
        <v>0</v>
      </c>
      <c r="N28" s="8">
        <v>0.6</v>
      </c>
      <c r="O28" s="8">
        <v>0.74</v>
      </c>
      <c r="P28" s="8">
        <v>0.62</v>
      </c>
      <c r="Q28" s="8">
        <v>0</v>
      </c>
    </row>
    <row r="29" spans="1:17" ht="23.25" thickBot="1" x14ac:dyDescent="0.4">
      <c r="A29" s="1" t="s">
        <v>14</v>
      </c>
      <c r="B29" s="4">
        <v>90</v>
      </c>
      <c r="C29" s="4">
        <v>100</v>
      </c>
      <c r="D29" s="4">
        <v>77</v>
      </c>
      <c r="E29" s="4">
        <v>0</v>
      </c>
      <c r="F29" s="4">
        <v>57.167400000000001</v>
      </c>
      <c r="G29" s="4">
        <v>63.810400000000001</v>
      </c>
      <c r="H29" s="4">
        <v>46.257199999999997</v>
      </c>
      <c r="I29" s="4">
        <v>0</v>
      </c>
      <c r="J29" s="4">
        <v>56.802100000000003</v>
      </c>
      <c r="K29" s="4">
        <v>63.347799999999999</v>
      </c>
      <c r="L29" s="4">
        <v>45.912799999999997</v>
      </c>
      <c r="M29" s="4">
        <v>0</v>
      </c>
      <c r="N29" s="4">
        <v>0.64</v>
      </c>
      <c r="O29" s="4">
        <v>0.64</v>
      </c>
      <c r="P29" s="4">
        <v>0.6</v>
      </c>
      <c r="Q29" s="4">
        <v>0</v>
      </c>
    </row>
    <row r="30" spans="1:17" ht="23.25" thickBot="1" x14ac:dyDescent="0.4">
      <c r="A30" s="5" t="s">
        <v>15</v>
      </c>
      <c r="B30" s="8">
        <v>104</v>
      </c>
      <c r="C30" s="8">
        <v>86</v>
      </c>
      <c r="D30" s="8">
        <v>111</v>
      </c>
      <c r="E30" s="8">
        <v>0</v>
      </c>
      <c r="F30" s="8">
        <v>58.515799999999999</v>
      </c>
      <c r="G30" s="8">
        <v>50.415100000000002</v>
      </c>
      <c r="H30" s="8">
        <v>70.861699999999999</v>
      </c>
      <c r="I30" s="8">
        <v>0</v>
      </c>
      <c r="J30" s="8">
        <v>58.003</v>
      </c>
      <c r="K30" s="8">
        <v>50.016599999999997</v>
      </c>
      <c r="L30" s="8">
        <v>70.240399999999994</v>
      </c>
      <c r="M30" s="8">
        <v>0</v>
      </c>
      <c r="N30" s="8">
        <v>0.56000000000000005</v>
      </c>
      <c r="O30" s="8">
        <v>0.59</v>
      </c>
      <c r="P30" s="8">
        <v>0.64</v>
      </c>
      <c r="Q30" s="8">
        <v>0</v>
      </c>
    </row>
    <row r="31" spans="1:17" ht="23.25" thickBot="1" x14ac:dyDescent="0.4">
      <c r="A31" s="1" t="s">
        <v>16</v>
      </c>
      <c r="B31" s="4">
        <v>100</v>
      </c>
      <c r="C31" s="4">
        <v>114</v>
      </c>
      <c r="D31" s="4">
        <v>92</v>
      </c>
      <c r="E31" s="4">
        <v>0</v>
      </c>
      <c r="F31" s="4">
        <v>60.258099999999999</v>
      </c>
      <c r="G31" s="4">
        <v>53.735799999999998</v>
      </c>
      <c r="H31" s="4">
        <v>67.628200000000007</v>
      </c>
      <c r="I31" s="4">
        <v>0</v>
      </c>
      <c r="J31" s="4">
        <v>60.175800000000002</v>
      </c>
      <c r="K31" s="4">
        <v>53.404899999999998</v>
      </c>
      <c r="L31" s="4">
        <v>66.938599999999994</v>
      </c>
      <c r="M31" s="4">
        <v>0</v>
      </c>
      <c r="N31" s="4">
        <v>0.6</v>
      </c>
      <c r="O31" s="4">
        <v>0.47</v>
      </c>
      <c r="P31" s="4">
        <v>0.74</v>
      </c>
      <c r="Q31" s="4">
        <v>0</v>
      </c>
    </row>
    <row r="32" spans="1:17" ht="23.25" thickBot="1" x14ac:dyDescent="0.4">
      <c r="A32" s="5" t="s">
        <v>17</v>
      </c>
      <c r="B32" s="8">
        <v>110</v>
      </c>
      <c r="C32" s="8">
        <v>110</v>
      </c>
      <c r="D32" s="8">
        <v>105</v>
      </c>
      <c r="E32" s="8">
        <v>0</v>
      </c>
      <c r="F32" s="8">
        <v>57.2746</v>
      </c>
      <c r="G32" s="8">
        <v>53.684699999999999</v>
      </c>
      <c r="H32" s="8">
        <v>74.866299999999995</v>
      </c>
      <c r="I32" s="8">
        <v>0</v>
      </c>
      <c r="J32" s="8">
        <v>56.881999999999998</v>
      </c>
      <c r="K32" s="8">
        <v>53.171999999999997</v>
      </c>
      <c r="L32" s="8">
        <v>74.4328</v>
      </c>
      <c r="M32" s="8">
        <v>0</v>
      </c>
      <c r="N32" s="8">
        <v>0.52</v>
      </c>
      <c r="O32" s="8">
        <v>0.49</v>
      </c>
      <c r="P32" s="8">
        <v>0.71</v>
      </c>
      <c r="Q32" s="8">
        <v>0</v>
      </c>
    </row>
    <row r="33" spans="1:17" ht="23.25" thickBot="1" x14ac:dyDescent="0.4">
      <c r="A33" s="1" t="s">
        <v>18</v>
      </c>
      <c r="B33" s="4">
        <v>109</v>
      </c>
      <c r="C33" s="4">
        <v>138</v>
      </c>
      <c r="D33" s="4">
        <v>117</v>
      </c>
      <c r="E33" s="4">
        <v>0</v>
      </c>
      <c r="F33" s="4">
        <v>64.111999999999995</v>
      </c>
      <c r="G33" s="4">
        <v>74.489999999999995</v>
      </c>
      <c r="H33" s="4">
        <v>72.979399999999998</v>
      </c>
      <c r="I33" s="4">
        <v>0</v>
      </c>
      <c r="J33" s="4">
        <v>63.584099999999999</v>
      </c>
      <c r="K33" s="4">
        <v>74.256399999999999</v>
      </c>
      <c r="L33" s="4">
        <v>72.362200000000001</v>
      </c>
      <c r="M33" s="4">
        <v>0</v>
      </c>
      <c r="N33" s="4">
        <v>0.59</v>
      </c>
      <c r="O33" s="4">
        <v>0.54</v>
      </c>
      <c r="P33" s="4">
        <v>0.62</v>
      </c>
      <c r="Q33" s="4">
        <v>0</v>
      </c>
    </row>
    <row r="34" spans="1:17" x14ac:dyDescent="0.35">
      <c r="A34" s="11" t="s">
        <v>20</v>
      </c>
      <c r="B34" s="12">
        <v>1113</v>
      </c>
      <c r="C34" s="12">
        <v>1141</v>
      </c>
      <c r="D34" s="12">
        <v>1242</v>
      </c>
      <c r="E34" s="11">
        <v>258</v>
      </c>
      <c r="F34" s="11">
        <v>596.85209999999995</v>
      </c>
      <c r="G34" s="11">
        <v>660.61569999999995</v>
      </c>
      <c r="H34" s="11">
        <v>758.69179999999994</v>
      </c>
      <c r="I34" s="11">
        <v>156.58770000000001</v>
      </c>
      <c r="J34" s="11">
        <v>593.36519999999996</v>
      </c>
      <c r="K34" s="11">
        <v>656.22080000000005</v>
      </c>
      <c r="L34" s="11">
        <v>752.95249999999999</v>
      </c>
      <c r="M34" s="11">
        <v>155.90950000000001</v>
      </c>
      <c r="N34" s="11">
        <v>0.54</v>
      </c>
      <c r="O34" s="11">
        <v>0.57999999999999996</v>
      </c>
      <c r="P34" s="11">
        <v>0.61</v>
      </c>
      <c r="Q34" s="11">
        <v>0.61</v>
      </c>
    </row>
    <row r="35" spans="1:17" x14ac:dyDescent="0.35">
      <c r="A35" s="178" t="s">
        <v>0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79"/>
      <c r="Q35" s="79"/>
    </row>
    <row r="36" spans="1:17" x14ac:dyDescent="0.35">
      <c r="A36" s="178" t="s">
        <v>303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79"/>
      <c r="Q36" s="79"/>
    </row>
    <row r="37" spans="1:17" ht="23.25" customHeight="1" thickBot="1" x14ac:dyDescent="0.4">
      <c r="A37" s="179" t="s">
        <v>2</v>
      </c>
      <c r="B37" s="77"/>
      <c r="C37" s="180" t="s">
        <v>3</v>
      </c>
      <c r="D37" s="180"/>
      <c r="E37" s="78"/>
      <c r="F37" s="180" t="s">
        <v>4</v>
      </c>
      <c r="G37" s="180"/>
      <c r="H37" s="78"/>
      <c r="I37" s="78"/>
      <c r="J37" s="181" t="s">
        <v>5</v>
      </c>
      <c r="K37" s="181"/>
      <c r="L37" s="181"/>
      <c r="M37" s="181"/>
      <c r="N37" s="182" t="s">
        <v>6</v>
      </c>
      <c r="O37" s="182"/>
      <c r="P37" s="182"/>
      <c r="Q37" s="182"/>
    </row>
    <row r="38" spans="1:17" ht="24" thickTop="1" thickBot="1" x14ac:dyDescent="0.4">
      <c r="A38" s="180"/>
      <c r="B38" s="9">
        <v>2557</v>
      </c>
      <c r="C38" s="9">
        <v>2558</v>
      </c>
      <c r="D38" s="9">
        <v>2559</v>
      </c>
      <c r="E38" s="9">
        <v>2560</v>
      </c>
      <c r="F38" s="9">
        <v>2557</v>
      </c>
      <c r="G38" s="9">
        <v>2558</v>
      </c>
      <c r="H38" s="9">
        <v>2559</v>
      </c>
      <c r="I38" s="9">
        <v>2560</v>
      </c>
      <c r="J38" s="9">
        <v>2557</v>
      </c>
      <c r="K38" s="9">
        <v>2558</v>
      </c>
      <c r="L38" s="9">
        <v>2559</v>
      </c>
      <c r="M38" s="9">
        <v>2560</v>
      </c>
      <c r="N38" s="10">
        <v>2557</v>
      </c>
      <c r="O38" s="10">
        <v>2558</v>
      </c>
      <c r="P38" s="10">
        <v>2559</v>
      </c>
      <c r="Q38" s="10">
        <v>2560</v>
      </c>
    </row>
    <row r="39" spans="1:17" ht="24" thickTop="1" thickBot="1" x14ac:dyDescent="0.4">
      <c r="A39" s="5" t="s">
        <v>7</v>
      </c>
      <c r="B39" s="8">
        <v>361</v>
      </c>
      <c r="C39" s="8">
        <v>331</v>
      </c>
      <c r="D39" s="8">
        <v>424</v>
      </c>
      <c r="E39" s="8">
        <v>419</v>
      </c>
      <c r="F39" s="8">
        <v>335.06270000000001</v>
      </c>
      <c r="G39" s="8">
        <v>188.9725</v>
      </c>
      <c r="H39" s="8">
        <v>195.17179999999999</v>
      </c>
      <c r="I39" s="8">
        <v>230.07259999999999</v>
      </c>
      <c r="J39" s="8">
        <v>331.22309999999999</v>
      </c>
      <c r="K39" s="8">
        <v>188.33029999999999</v>
      </c>
      <c r="L39" s="8">
        <v>194.3708</v>
      </c>
      <c r="M39" s="8">
        <v>227.8289</v>
      </c>
      <c r="N39" s="8">
        <v>0.93</v>
      </c>
      <c r="O39" s="8">
        <v>0.56999999999999995</v>
      </c>
      <c r="P39" s="8">
        <v>0.46</v>
      </c>
      <c r="Q39" s="8">
        <v>0.55000000000000004</v>
      </c>
    </row>
    <row r="40" spans="1:17" ht="23.25" thickBot="1" x14ac:dyDescent="0.4">
      <c r="A40" s="1" t="s">
        <v>8</v>
      </c>
      <c r="B40" s="4">
        <v>332</v>
      </c>
      <c r="C40" s="4">
        <v>334</v>
      </c>
      <c r="D40" s="4">
        <v>383</v>
      </c>
      <c r="E40" s="4">
        <v>332</v>
      </c>
      <c r="F40" s="4">
        <v>282.97539999999998</v>
      </c>
      <c r="G40" s="4">
        <v>168.83</v>
      </c>
      <c r="H40" s="4">
        <v>166.30930000000001</v>
      </c>
      <c r="I40" s="4">
        <v>167.0214</v>
      </c>
      <c r="J40" s="4">
        <v>279.9776</v>
      </c>
      <c r="K40" s="4">
        <v>167.8142</v>
      </c>
      <c r="L40" s="4">
        <v>165.57130000000001</v>
      </c>
      <c r="M40" s="4">
        <v>167.47059999999999</v>
      </c>
      <c r="N40" s="4">
        <v>0.85</v>
      </c>
      <c r="O40" s="4">
        <v>0.51</v>
      </c>
      <c r="P40" s="4">
        <v>0.43</v>
      </c>
      <c r="Q40" s="4">
        <v>0.5</v>
      </c>
    </row>
    <row r="41" spans="1:17" ht="23.25" thickBot="1" x14ac:dyDescent="0.4">
      <c r="A41" s="5" t="s">
        <v>9</v>
      </c>
      <c r="B41" s="8">
        <v>326</v>
      </c>
      <c r="C41" s="8">
        <v>332</v>
      </c>
      <c r="D41" s="8">
        <v>391</v>
      </c>
      <c r="E41" s="8">
        <v>287</v>
      </c>
      <c r="F41" s="8">
        <v>283.43639999999999</v>
      </c>
      <c r="G41" s="8">
        <v>173.2294</v>
      </c>
      <c r="H41" s="8">
        <v>198.88</v>
      </c>
      <c r="I41" s="8">
        <v>142.1413</v>
      </c>
      <c r="J41" s="8">
        <v>280.60950000000003</v>
      </c>
      <c r="K41" s="8">
        <v>172.6618</v>
      </c>
      <c r="L41" s="8">
        <v>198.08349999999999</v>
      </c>
      <c r="M41" s="8">
        <v>141.4709</v>
      </c>
      <c r="N41" s="8">
        <v>0.87</v>
      </c>
      <c r="O41" s="8">
        <v>0.52</v>
      </c>
      <c r="P41" s="8">
        <v>0.51</v>
      </c>
      <c r="Q41" s="8">
        <v>0.5</v>
      </c>
    </row>
    <row r="42" spans="1:17" ht="23.25" thickBot="1" x14ac:dyDescent="0.4">
      <c r="A42" s="1" t="s">
        <v>10</v>
      </c>
      <c r="B42" s="4">
        <v>384</v>
      </c>
      <c r="C42" s="4">
        <v>339</v>
      </c>
      <c r="D42" s="4">
        <v>304</v>
      </c>
      <c r="E42" s="4">
        <v>24</v>
      </c>
      <c r="F42" s="4">
        <v>240.15539999999999</v>
      </c>
      <c r="G42" s="4">
        <v>174.4974</v>
      </c>
      <c r="H42" s="4">
        <v>142.18340000000001</v>
      </c>
      <c r="I42" s="4">
        <v>9.3199000000000005</v>
      </c>
      <c r="J42" s="4">
        <v>238.56309999999999</v>
      </c>
      <c r="K42" s="4">
        <v>173.4607</v>
      </c>
      <c r="L42" s="4">
        <v>141.2029</v>
      </c>
      <c r="M42" s="4">
        <v>9.2781000000000002</v>
      </c>
      <c r="N42" s="4">
        <v>0.63</v>
      </c>
      <c r="O42" s="4">
        <v>0.51</v>
      </c>
      <c r="P42" s="4">
        <v>0.47</v>
      </c>
      <c r="Q42" s="4">
        <v>0.39</v>
      </c>
    </row>
    <row r="43" spans="1:17" ht="23.25" thickBot="1" x14ac:dyDescent="0.4">
      <c r="A43" s="5" t="s">
        <v>11</v>
      </c>
      <c r="B43" s="8">
        <v>338</v>
      </c>
      <c r="C43" s="8">
        <v>319</v>
      </c>
      <c r="D43" s="8">
        <v>313</v>
      </c>
      <c r="E43" s="8">
        <v>0</v>
      </c>
      <c r="F43" s="8">
        <v>215.4006</v>
      </c>
      <c r="G43" s="8">
        <v>183.2253</v>
      </c>
      <c r="H43" s="8">
        <v>148.1422</v>
      </c>
      <c r="I43" s="8">
        <v>0</v>
      </c>
      <c r="J43" s="8">
        <v>213.5461</v>
      </c>
      <c r="K43" s="8">
        <v>182.19489999999999</v>
      </c>
      <c r="L43" s="8">
        <v>147.20910000000001</v>
      </c>
      <c r="M43" s="8">
        <v>0</v>
      </c>
      <c r="N43" s="8">
        <v>0.64</v>
      </c>
      <c r="O43" s="8">
        <v>0.56999999999999995</v>
      </c>
      <c r="P43" s="8">
        <v>0.47</v>
      </c>
      <c r="Q43" s="8">
        <v>0</v>
      </c>
    </row>
    <row r="44" spans="1:17" ht="23.25" thickBot="1" x14ac:dyDescent="0.4">
      <c r="A44" s="1" t="s">
        <v>12</v>
      </c>
      <c r="B44" s="4">
        <v>425</v>
      </c>
      <c r="C44" s="4">
        <v>410</v>
      </c>
      <c r="D44" s="4">
        <v>380</v>
      </c>
      <c r="E44" s="4">
        <v>0</v>
      </c>
      <c r="F44" s="4">
        <v>365.37650000000002</v>
      </c>
      <c r="G44" s="4">
        <v>202.8699</v>
      </c>
      <c r="H44" s="4">
        <v>186.52780000000001</v>
      </c>
      <c r="I44" s="4">
        <v>0</v>
      </c>
      <c r="J44" s="4">
        <v>362.79379999999998</v>
      </c>
      <c r="K44" s="4">
        <v>201.4692</v>
      </c>
      <c r="L44" s="4">
        <v>185.14250000000001</v>
      </c>
      <c r="M44" s="4">
        <v>0</v>
      </c>
      <c r="N44" s="4">
        <v>0.86</v>
      </c>
      <c r="O44" s="4">
        <v>0.49</v>
      </c>
      <c r="P44" s="4">
        <v>0.49</v>
      </c>
      <c r="Q44" s="4">
        <v>0</v>
      </c>
    </row>
    <row r="45" spans="1:17" ht="23.25" thickBot="1" x14ac:dyDescent="0.4">
      <c r="A45" s="5" t="s">
        <v>13</v>
      </c>
      <c r="B45" s="8">
        <v>298</v>
      </c>
      <c r="C45" s="8">
        <v>333</v>
      </c>
      <c r="D45" s="8">
        <v>310</v>
      </c>
      <c r="E45" s="8">
        <v>0</v>
      </c>
      <c r="F45" s="8">
        <v>196.0968</v>
      </c>
      <c r="G45" s="8">
        <v>184.11789999999999</v>
      </c>
      <c r="H45" s="8">
        <v>139.33500000000001</v>
      </c>
      <c r="I45" s="8">
        <v>0</v>
      </c>
      <c r="J45" s="8">
        <v>194.84610000000001</v>
      </c>
      <c r="K45" s="8">
        <v>182.85749999999999</v>
      </c>
      <c r="L45" s="8">
        <v>138.41040000000001</v>
      </c>
      <c r="M45" s="8">
        <v>0</v>
      </c>
      <c r="N45" s="8">
        <v>0.66</v>
      </c>
      <c r="O45" s="8">
        <v>0.55000000000000004</v>
      </c>
      <c r="P45" s="8">
        <v>0.45</v>
      </c>
      <c r="Q45" s="8">
        <v>0</v>
      </c>
    </row>
    <row r="46" spans="1:17" ht="23.25" thickBot="1" x14ac:dyDescent="0.4">
      <c r="A46" s="1" t="s">
        <v>14</v>
      </c>
      <c r="B46" s="4">
        <v>370</v>
      </c>
      <c r="C46" s="4">
        <v>337</v>
      </c>
      <c r="D46" s="4">
        <v>322</v>
      </c>
      <c r="E46" s="4">
        <v>0</v>
      </c>
      <c r="F46" s="4">
        <v>222.42529999999999</v>
      </c>
      <c r="G46" s="4">
        <v>161.40870000000001</v>
      </c>
      <c r="H46" s="4">
        <v>143.1439</v>
      </c>
      <c r="I46" s="4">
        <v>0</v>
      </c>
      <c r="J46" s="4">
        <v>220.91079999999999</v>
      </c>
      <c r="K46" s="4">
        <v>160.35319999999999</v>
      </c>
      <c r="L46" s="4">
        <v>143.38210000000001</v>
      </c>
      <c r="M46" s="4">
        <v>0</v>
      </c>
      <c r="N46" s="4">
        <v>0.6</v>
      </c>
      <c r="O46" s="4">
        <v>0.48</v>
      </c>
      <c r="P46" s="4">
        <v>0.44</v>
      </c>
      <c r="Q46" s="4">
        <v>0</v>
      </c>
    </row>
    <row r="47" spans="1:17" ht="23.25" thickBot="1" x14ac:dyDescent="0.4">
      <c r="A47" s="5" t="s">
        <v>15</v>
      </c>
      <c r="B47" s="8">
        <v>354</v>
      </c>
      <c r="C47" s="8">
        <v>368</v>
      </c>
      <c r="D47" s="8">
        <v>346</v>
      </c>
      <c r="E47" s="8">
        <v>0</v>
      </c>
      <c r="F47" s="8">
        <v>223.4898</v>
      </c>
      <c r="G47" s="8">
        <v>167.0975</v>
      </c>
      <c r="H47" s="8">
        <v>177.16919999999999</v>
      </c>
      <c r="I47" s="8">
        <v>0</v>
      </c>
      <c r="J47" s="8">
        <v>222.566</v>
      </c>
      <c r="K47" s="8">
        <v>166.58850000000001</v>
      </c>
      <c r="L47" s="8">
        <v>176.38820000000001</v>
      </c>
      <c r="M47" s="8">
        <v>0</v>
      </c>
      <c r="N47" s="8">
        <v>0.63</v>
      </c>
      <c r="O47" s="8">
        <v>0.45</v>
      </c>
      <c r="P47" s="8">
        <v>0.51</v>
      </c>
      <c r="Q47" s="8">
        <v>0</v>
      </c>
    </row>
    <row r="48" spans="1:17" ht="23.25" thickBot="1" x14ac:dyDescent="0.4">
      <c r="A48" s="1" t="s">
        <v>16</v>
      </c>
      <c r="B48" s="4">
        <v>386</v>
      </c>
      <c r="C48" s="4">
        <v>371</v>
      </c>
      <c r="D48" s="4">
        <v>335</v>
      </c>
      <c r="E48" s="4">
        <v>0</v>
      </c>
      <c r="F48" s="4">
        <v>231.4256</v>
      </c>
      <c r="G48" s="4">
        <v>176.19800000000001</v>
      </c>
      <c r="H48" s="4">
        <v>157.77250000000001</v>
      </c>
      <c r="I48" s="4">
        <v>0</v>
      </c>
      <c r="J48" s="4">
        <v>230.64259999999999</v>
      </c>
      <c r="K48" s="4">
        <v>174.6739</v>
      </c>
      <c r="L48" s="4">
        <v>156.92400000000001</v>
      </c>
      <c r="M48" s="4">
        <v>0</v>
      </c>
      <c r="N48" s="4">
        <v>0.6</v>
      </c>
      <c r="O48" s="4">
        <v>0.47</v>
      </c>
      <c r="P48" s="4">
        <v>0.47</v>
      </c>
      <c r="Q48" s="4">
        <v>0</v>
      </c>
    </row>
    <row r="49" spans="1:17" ht="23.25" thickBot="1" x14ac:dyDescent="0.4">
      <c r="A49" s="5" t="s">
        <v>17</v>
      </c>
      <c r="B49" s="8">
        <v>375</v>
      </c>
      <c r="C49" s="8">
        <v>408</v>
      </c>
      <c r="D49" s="8">
        <v>463</v>
      </c>
      <c r="E49" s="8">
        <v>0</v>
      </c>
      <c r="F49" s="8">
        <v>188.85919999999999</v>
      </c>
      <c r="G49" s="8">
        <v>184.50190000000001</v>
      </c>
      <c r="H49" s="8">
        <v>260.49180000000001</v>
      </c>
      <c r="I49" s="8">
        <v>0</v>
      </c>
      <c r="J49" s="8">
        <v>188.2869</v>
      </c>
      <c r="K49" s="8">
        <v>184.06360000000001</v>
      </c>
      <c r="L49" s="8">
        <v>259.44510000000002</v>
      </c>
      <c r="M49" s="8">
        <v>0</v>
      </c>
      <c r="N49" s="8">
        <v>0.5</v>
      </c>
      <c r="O49" s="8">
        <v>0.45</v>
      </c>
      <c r="P49" s="8">
        <v>0.56000000000000005</v>
      </c>
      <c r="Q49" s="8">
        <v>0</v>
      </c>
    </row>
    <row r="50" spans="1:17" ht="23.25" thickBot="1" x14ac:dyDescent="0.4">
      <c r="A50" s="1" t="s">
        <v>18</v>
      </c>
      <c r="B50" s="4">
        <v>340</v>
      </c>
      <c r="C50" s="4">
        <v>468</v>
      </c>
      <c r="D50" s="4">
        <v>396</v>
      </c>
      <c r="E50" s="4">
        <v>0</v>
      </c>
      <c r="F50" s="4">
        <v>199.05629999999999</v>
      </c>
      <c r="G50" s="4">
        <v>223.9659</v>
      </c>
      <c r="H50" s="4">
        <v>201.76990000000001</v>
      </c>
      <c r="I50" s="4">
        <v>0</v>
      </c>
      <c r="J50" s="4">
        <v>197.42959999999999</v>
      </c>
      <c r="K50" s="4">
        <v>222.63810000000001</v>
      </c>
      <c r="L50" s="4">
        <v>200.56780000000001</v>
      </c>
      <c r="M50" s="4">
        <v>0</v>
      </c>
      <c r="N50" s="4">
        <v>0.59</v>
      </c>
      <c r="O50" s="4">
        <v>0.48</v>
      </c>
      <c r="P50" s="4">
        <v>0.51</v>
      </c>
      <c r="Q50" s="4">
        <v>0</v>
      </c>
    </row>
    <row r="51" spans="1:17" x14ac:dyDescent="0.35">
      <c r="A51" s="11" t="s">
        <v>20</v>
      </c>
      <c r="B51" s="12">
        <v>4289</v>
      </c>
      <c r="C51" s="12">
        <v>4350</v>
      </c>
      <c r="D51" s="12">
        <v>4367</v>
      </c>
      <c r="E51" s="12">
        <v>1062</v>
      </c>
      <c r="F51" s="13">
        <v>2983.76</v>
      </c>
      <c r="G51" s="13">
        <v>2188.9144000000001</v>
      </c>
      <c r="H51" s="13">
        <v>2116.8968</v>
      </c>
      <c r="I51" s="11">
        <v>548.55520000000001</v>
      </c>
      <c r="J51" s="13">
        <v>2961.3951999999999</v>
      </c>
      <c r="K51" s="13">
        <v>2177.1059</v>
      </c>
      <c r="L51" s="13">
        <v>2106.6977000000002</v>
      </c>
      <c r="M51" s="11">
        <v>546.04849999999999</v>
      </c>
      <c r="N51" s="11">
        <v>0.7</v>
      </c>
      <c r="O51" s="11">
        <v>0.5</v>
      </c>
      <c r="P51" s="11">
        <v>0.48</v>
      </c>
      <c r="Q51" s="11">
        <v>0.52</v>
      </c>
    </row>
    <row r="53" spans="1:17" x14ac:dyDescent="0.35">
      <c r="A53" s="178" t="s">
        <v>0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79"/>
      <c r="Q53" s="79"/>
    </row>
    <row r="54" spans="1:17" x14ac:dyDescent="0.35">
      <c r="A54" s="178" t="s">
        <v>304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79"/>
      <c r="Q54" s="79"/>
    </row>
    <row r="55" spans="1:17" ht="23.25" customHeight="1" thickBot="1" x14ac:dyDescent="0.4">
      <c r="A55" s="179" t="s">
        <v>2</v>
      </c>
      <c r="B55" s="77"/>
      <c r="C55" s="180" t="s">
        <v>3</v>
      </c>
      <c r="D55" s="180"/>
      <c r="E55" s="78"/>
      <c r="F55" s="180" t="s">
        <v>4</v>
      </c>
      <c r="G55" s="180"/>
      <c r="H55" s="78"/>
      <c r="I55" s="78"/>
      <c r="J55" s="181" t="s">
        <v>5</v>
      </c>
      <c r="K55" s="181"/>
      <c r="L55" s="181"/>
      <c r="M55" s="181"/>
      <c r="N55" s="182" t="s">
        <v>6</v>
      </c>
      <c r="O55" s="182"/>
      <c r="P55" s="182"/>
      <c r="Q55" s="182"/>
    </row>
    <row r="56" spans="1:17" ht="24" thickTop="1" thickBot="1" x14ac:dyDescent="0.4">
      <c r="A56" s="180"/>
      <c r="B56" s="9">
        <v>2557</v>
      </c>
      <c r="C56" s="9">
        <v>2558</v>
      </c>
      <c r="D56" s="9">
        <v>2559</v>
      </c>
      <c r="E56" s="9">
        <v>2560</v>
      </c>
      <c r="F56" s="9">
        <v>2557</v>
      </c>
      <c r="G56" s="9">
        <v>2558</v>
      </c>
      <c r="H56" s="9">
        <v>2559</v>
      </c>
      <c r="I56" s="9">
        <v>2560</v>
      </c>
      <c r="J56" s="9">
        <v>2557</v>
      </c>
      <c r="K56" s="9">
        <v>2558</v>
      </c>
      <c r="L56" s="9">
        <v>2559</v>
      </c>
      <c r="M56" s="9">
        <v>2560</v>
      </c>
      <c r="N56" s="10">
        <v>2557</v>
      </c>
      <c r="O56" s="10">
        <v>2558</v>
      </c>
      <c r="P56" s="10">
        <v>2559</v>
      </c>
      <c r="Q56" s="10">
        <v>2560</v>
      </c>
    </row>
    <row r="57" spans="1:17" ht="24" thickTop="1" thickBot="1" x14ac:dyDescent="0.4">
      <c r="A57" s="5" t="s">
        <v>7</v>
      </c>
      <c r="B57" s="8">
        <v>186</v>
      </c>
      <c r="C57" s="8">
        <v>164</v>
      </c>
      <c r="D57" s="8">
        <v>211</v>
      </c>
      <c r="E57" s="8">
        <v>243</v>
      </c>
      <c r="F57" s="8">
        <v>124.2868</v>
      </c>
      <c r="G57" s="8">
        <v>94.414900000000003</v>
      </c>
      <c r="H57" s="8">
        <v>130.1653</v>
      </c>
      <c r="I57" s="8">
        <v>141.5873</v>
      </c>
      <c r="J57" s="8">
        <v>123.57</v>
      </c>
      <c r="K57" s="8">
        <v>94.371799999999993</v>
      </c>
      <c r="L57" s="8">
        <v>129.05860000000001</v>
      </c>
      <c r="M57" s="8">
        <v>140.9966</v>
      </c>
      <c r="N57" s="8">
        <v>0.67</v>
      </c>
      <c r="O57" s="8">
        <v>0.57999999999999996</v>
      </c>
      <c r="P57" s="8">
        <v>0.62</v>
      </c>
      <c r="Q57" s="8">
        <v>0.57999999999999996</v>
      </c>
    </row>
    <row r="58" spans="1:17" ht="23.25" thickBot="1" x14ac:dyDescent="0.4">
      <c r="A58" s="1" t="s">
        <v>8</v>
      </c>
      <c r="B58" s="4">
        <v>165</v>
      </c>
      <c r="C58" s="4">
        <v>170</v>
      </c>
      <c r="D58" s="4">
        <v>187</v>
      </c>
      <c r="E58" s="4">
        <v>208</v>
      </c>
      <c r="F58" s="4">
        <v>112.0095</v>
      </c>
      <c r="G58" s="4">
        <v>100.26819999999999</v>
      </c>
      <c r="H58" s="4">
        <v>104.06</v>
      </c>
      <c r="I58" s="4">
        <v>114.4393</v>
      </c>
      <c r="J58" s="4">
        <v>110.9799</v>
      </c>
      <c r="K58" s="4">
        <v>99.646699999999996</v>
      </c>
      <c r="L58" s="4">
        <v>103.5898</v>
      </c>
      <c r="M58" s="4">
        <v>113.6978</v>
      </c>
      <c r="N58" s="4">
        <v>0.68</v>
      </c>
      <c r="O58" s="4">
        <v>0.59</v>
      </c>
      <c r="P58" s="4">
        <v>0.56000000000000005</v>
      </c>
      <c r="Q58" s="4">
        <v>0.55000000000000004</v>
      </c>
    </row>
    <row r="59" spans="1:17" ht="23.25" thickBot="1" x14ac:dyDescent="0.4">
      <c r="A59" s="5" t="s">
        <v>9</v>
      </c>
      <c r="B59" s="8">
        <v>168</v>
      </c>
      <c r="C59" s="8">
        <v>158</v>
      </c>
      <c r="D59" s="8">
        <v>196</v>
      </c>
      <c r="E59" s="8">
        <v>202</v>
      </c>
      <c r="F59" s="8">
        <v>113.3916</v>
      </c>
      <c r="G59" s="8">
        <v>98.156199999999998</v>
      </c>
      <c r="H59" s="8">
        <v>102.23439999999999</v>
      </c>
      <c r="I59" s="8">
        <v>105.9764</v>
      </c>
      <c r="J59" s="8">
        <v>113.0141</v>
      </c>
      <c r="K59" s="8">
        <v>97.8596</v>
      </c>
      <c r="L59" s="8">
        <v>101.7928</v>
      </c>
      <c r="M59" s="8">
        <v>105.3839</v>
      </c>
      <c r="N59" s="8">
        <v>0.67</v>
      </c>
      <c r="O59" s="8">
        <v>0.62</v>
      </c>
      <c r="P59" s="8">
        <v>0.52</v>
      </c>
      <c r="Q59" s="8">
        <v>0.52</v>
      </c>
    </row>
    <row r="60" spans="1:17" ht="23.25" thickBot="1" x14ac:dyDescent="0.4">
      <c r="A60" s="1" t="s">
        <v>10</v>
      </c>
      <c r="B60" s="4">
        <v>165</v>
      </c>
      <c r="C60" s="4">
        <v>169</v>
      </c>
      <c r="D60" s="4">
        <v>193</v>
      </c>
      <c r="E60" s="4">
        <v>50</v>
      </c>
      <c r="F60" s="4">
        <v>104.56059999999999</v>
      </c>
      <c r="G60" s="4">
        <v>108.8297</v>
      </c>
      <c r="H60" s="4">
        <v>101.5491</v>
      </c>
      <c r="I60" s="4">
        <v>28.074300000000001</v>
      </c>
      <c r="J60" s="4">
        <v>104.03619999999999</v>
      </c>
      <c r="K60" s="4">
        <v>108.1665</v>
      </c>
      <c r="L60" s="4">
        <v>101.20650000000001</v>
      </c>
      <c r="M60" s="4">
        <v>28.040900000000001</v>
      </c>
      <c r="N60" s="4">
        <v>0.63</v>
      </c>
      <c r="O60" s="4">
        <v>0.64</v>
      </c>
      <c r="P60" s="4">
        <v>0.53</v>
      </c>
      <c r="Q60" s="4">
        <v>0.56000000000000005</v>
      </c>
    </row>
    <row r="61" spans="1:17" ht="23.25" thickBot="1" x14ac:dyDescent="0.4">
      <c r="A61" s="5" t="s">
        <v>11</v>
      </c>
      <c r="B61" s="8">
        <v>168</v>
      </c>
      <c r="C61" s="8">
        <v>178</v>
      </c>
      <c r="D61" s="8">
        <v>180</v>
      </c>
      <c r="E61" s="8">
        <v>0</v>
      </c>
      <c r="F61" s="8">
        <v>115.0249</v>
      </c>
      <c r="G61" s="8">
        <v>110.31529999999999</v>
      </c>
      <c r="H61" s="8">
        <v>105.83710000000001</v>
      </c>
      <c r="I61" s="8">
        <v>0</v>
      </c>
      <c r="J61" s="8">
        <v>114.58669999999999</v>
      </c>
      <c r="K61" s="8">
        <v>109.4666</v>
      </c>
      <c r="L61" s="8">
        <v>105.2711</v>
      </c>
      <c r="M61" s="8">
        <v>0</v>
      </c>
      <c r="N61" s="8">
        <v>0.68</v>
      </c>
      <c r="O61" s="8">
        <v>0.62</v>
      </c>
      <c r="P61" s="8">
        <v>0.59</v>
      </c>
      <c r="Q61" s="8">
        <v>0</v>
      </c>
    </row>
    <row r="62" spans="1:17" ht="23.25" thickBot="1" x14ac:dyDescent="0.4">
      <c r="A62" s="1" t="s">
        <v>12</v>
      </c>
      <c r="B62" s="4">
        <v>167</v>
      </c>
      <c r="C62" s="4">
        <v>187</v>
      </c>
      <c r="D62" s="4">
        <v>206</v>
      </c>
      <c r="E62" s="4">
        <v>0</v>
      </c>
      <c r="F62" s="4">
        <v>100.7323</v>
      </c>
      <c r="G62" s="4">
        <v>115.6066</v>
      </c>
      <c r="H62" s="4">
        <v>111.71129999999999</v>
      </c>
      <c r="I62" s="4">
        <v>0</v>
      </c>
      <c r="J62" s="4">
        <v>100.0432</v>
      </c>
      <c r="K62" s="4">
        <v>114.6309</v>
      </c>
      <c r="L62" s="4">
        <v>111.42440000000001</v>
      </c>
      <c r="M62" s="4">
        <v>0</v>
      </c>
      <c r="N62" s="4">
        <v>0.6</v>
      </c>
      <c r="O62" s="4">
        <v>0.62</v>
      </c>
      <c r="P62" s="4">
        <v>0.54</v>
      </c>
      <c r="Q62" s="4">
        <v>0</v>
      </c>
    </row>
    <row r="63" spans="1:17" ht="23.25" thickBot="1" x14ac:dyDescent="0.4">
      <c r="A63" s="5" t="s">
        <v>13</v>
      </c>
      <c r="B63" s="8">
        <v>163</v>
      </c>
      <c r="C63" s="8">
        <v>172</v>
      </c>
      <c r="D63" s="8">
        <v>161</v>
      </c>
      <c r="E63" s="8">
        <v>0</v>
      </c>
      <c r="F63" s="8">
        <v>99.443299999999994</v>
      </c>
      <c r="G63" s="8">
        <v>109.7676</v>
      </c>
      <c r="H63" s="8">
        <v>95.992999999999995</v>
      </c>
      <c r="I63" s="8">
        <v>0</v>
      </c>
      <c r="J63" s="8">
        <v>98.745000000000005</v>
      </c>
      <c r="K63" s="8">
        <v>108.88420000000001</v>
      </c>
      <c r="L63" s="8">
        <v>95.976200000000006</v>
      </c>
      <c r="M63" s="8">
        <v>0</v>
      </c>
      <c r="N63" s="8">
        <v>0.61</v>
      </c>
      <c r="O63" s="8">
        <v>0.64</v>
      </c>
      <c r="P63" s="8">
        <v>0.6</v>
      </c>
      <c r="Q63" s="8">
        <v>0</v>
      </c>
    </row>
    <row r="64" spans="1:17" ht="23.25" thickBot="1" x14ac:dyDescent="0.4">
      <c r="A64" s="1" t="s">
        <v>14</v>
      </c>
      <c r="B64" s="4">
        <v>158</v>
      </c>
      <c r="C64" s="4">
        <v>159</v>
      </c>
      <c r="D64" s="4">
        <v>158</v>
      </c>
      <c r="E64" s="4">
        <v>0</v>
      </c>
      <c r="F64" s="4">
        <v>101.8908</v>
      </c>
      <c r="G64" s="4">
        <v>83.2971</v>
      </c>
      <c r="H64" s="4">
        <v>89.780699999999996</v>
      </c>
      <c r="I64" s="4">
        <v>0</v>
      </c>
      <c r="J64" s="4">
        <v>101.6557</v>
      </c>
      <c r="K64" s="4">
        <v>83.095500000000001</v>
      </c>
      <c r="L64" s="4">
        <v>89.529600000000002</v>
      </c>
      <c r="M64" s="4">
        <v>0</v>
      </c>
      <c r="N64" s="4">
        <v>0.64</v>
      </c>
      <c r="O64" s="4">
        <v>0.52</v>
      </c>
      <c r="P64" s="4">
        <v>0.56999999999999995</v>
      </c>
      <c r="Q64" s="4">
        <v>0</v>
      </c>
    </row>
    <row r="65" spans="1:17" ht="23.25" thickBot="1" x14ac:dyDescent="0.4">
      <c r="A65" s="5" t="s">
        <v>15</v>
      </c>
      <c r="B65" s="8">
        <v>154</v>
      </c>
      <c r="C65" s="8">
        <v>160</v>
      </c>
      <c r="D65" s="8">
        <v>210</v>
      </c>
      <c r="E65" s="8">
        <v>0</v>
      </c>
      <c r="F65" s="8">
        <v>111.95059999999999</v>
      </c>
      <c r="G65" s="8">
        <v>92.8904</v>
      </c>
      <c r="H65" s="8">
        <v>114.4376</v>
      </c>
      <c r="I65" s="8">
        <v>0</v>
      </c>
      <c r="J65" s="8">
        <v>110.8866</v>
      </c>
      <c r="K65" s="8">
        <v>91.860699999999994</v>
      </c>
      <c r="L65" s="8">
        <v>113.6255</v>
      </c>
      <c r="M65" s="8">
        <v>0</v>
      </c>
      <c r="N65" s="8">
        <v>0.73</v>
      </c>
      <c r="O65" s="8">
        <v>0.57999999999999996</v>
      </c>
      <c r="P65" s="8">
        <v>0.54</v>
      </c>
      <c r="Q65" s="8">
        <v>0</v>
      </c>
    </row>
    <row r="66" spans="1:17" ht="23.25" thickBot="1" x14ac:dyDescent="0.4">
      <c r="A66" s="1" t="s">
        <v>16</v>
      </c>
      <c r="B66" s="4">
        <v>172</v>
      </c>
      <c r="C66" s="4">
        <v>158</v>
      </c>
      <c r="D66" s="4">
        <v>206</v>
      </c>
      <c r="E66" s="4">
        <v>0</v>
      </c>
      <c r="F66" s="4">
        <v>106.6442</v>
      </c>
      <c r="G66" s="4">
        <v>85.661799999999999</v>
      </c>
      <c r="H66" s="4">
        <v>114.2129</v>
      </c>
      <c r="I66" s="4">
        <v>0</v>
      </c>
      <c r="J66" s="4">
        <v>106.04519999999999</v>
      </c>
      <c r="K66" s="4">
        <v>85.561700000000002</v>
      </c>
      <c r="L66" s="4">
        <v>113.5949</v>
      </c>
      <c r="M66" s="4">
        <v>0</v>
      </c>
      <c r="N66" s="4">
        <v>0.62</v>
      </c>
      <c r="O66" s="4">
        <v>0.54</v>
      </c>
      <c r="P66" s="4">
        <v>0.55000000000000004</v>
      </c>
      <c r="Q66" s="4">
        <v>0</v>
      </c>
    </row>
    <row r="67" spans="1:17" ht="23.25" thickBot="1" x14ac:dyDescent="0.4">
      <c r="A67" s="5" t="s">
        <v>17</v>
      </c>
      <c r="B67" s="8">
        <v>161</v>
      </c>
      <c r="C67" s="8">
        <v>200</v>
      </c>
      <c r="D67" s="8">
        <v>194</v>
      </c>
      <c r="E67" s="8">
        <v>0</v>
      </c>
      <c r="F67" s="8">
        <v>98.416700000000006</v>
      </c>
      <c r="G67" s="8">
        <v>109.90900000000001</v>
      </c>
      <c r="H67" s="8">
        <v>102.2979</v>
      </c>
      <c r="I67" s="8">
        <v>0</v>
      </c>
      <c r="J67" s="8">
        <v>97.490200000000002</v>
      </c>
      <c r="K67" s="8">
        <v>109.1353</v>
      </c>
      <c r="L67" s="8">
        <v>101.9453</v>
      </c>
      <c r="M67" s="8">
        <v>0</v>
      </c>
      <c r="N67" s="8">
        <v>0.61</v>
      </c>
      <c r="O67" s="8">
        <v>0.55000000000000004</v>
      </c>
      <c r="P67" s="8">
        <v>0.53</v>
      </c>
      <c r="Q67" s="8">
        <v>0</v>
      </c>
    </row>
    <row r="68" spans="1:17" ht="23.25" thickBot="1" x14ac:dyDescent="0.4">
      <c r="A68" s="1" t="s">
        <v>18</v>
      </c>
      <c r="B68" s="4">
        <v>193</v>
      </c>
      <c r="C68" s="4">
        <v>192</v>
      </c>
      <c r="D68" s="4">
        <v>207</v>
      </c>
      <c r="E68" s="4">
        <v>0</v>
      </c>
      <c r="F68" s="4">
        <v>108.9699</v>
      </c>
      <c r="G68" s="4">
        <v>92.067800000000005</v>
      </c>
      <c r="H68" s="4">
        <v>105.3922</v>
      </c>
      <c r="I68" s="4">
        <v>0</v>
      </c>
      <c r="J68" s="4">
        <v>108.456</v>
      </c>
      <c r="K68" s="4">
        <v>91.741399999999999</v>
      </c>
      <c r="L68" s="4">
        <v>105.15519999999999</v>
      </c>
      <c r="M68" s="4">
        <v>0</v>
      </c>
      <c r="N68" s="4">
        <v>0.56000000000000005</v>
      </c>
      <c r="O68" s="4">
        <v>0.48</v>
      </c>
      <c r="P68" s="4">
        <v>0.51</v>
      </c>
      <c r="Q68" s="4">
        <v>0</v>
      </c>
    </row>
    <row r="69" spans="1:17" x14ac:dyDescent="0.35">
      <c r="A69" s="11" t="s">
        <v>20</v>
      </c>
      <c r="B69" s="12">
        <v>2020</v>
      </c>
      <c r="C69" s="12">
        <v>2067</v>
      </c>
      <c r="D69" s="12">
        <v>2309</v>
      </c>
      <c r="E69" s="11">
        <v>703</v>
      </c>
      <c r="F69" s="13">
        <v>1297.3212000000001</v>
      </c>
      <c r="G69" s="13">
        <v>1201.1846</v>
      </c>
      <c r="H69" s="13">
        <v>1277.6714999999999</v>
      </c>
      <c r="I69" s="11">
        <v>390.07729999999998</v>
      </c>
      <c r="J69" s="13">
        <v>1289.5088000000001</v>
      </c>
      <c r="K69" s="13">
        <v>1194.4209000000001</v>
      </c>
      <c r="L69" s="13">
        <v>1272.1699000000001</v>
      </c>
      <c r="M69" s="11">
        <v>388.11919999999998</v>
      </c>
      <c r="N69" s="11">
        <v>0.64</v>
      </c>
      <c r="O69" s="11">
        <v>0.57999999999999996</v>
      </c>
      <c r="P69" s="11">
        <v>0.55000000000000004</v>
      </c>
      <c r="Q69" s="11">
        <v>0.55000000000000004</v>
      </c>
    </row>
    <row r="71" spans="1:17" x14ac:dyDescent="0.35">
      <c r="A71" s="178" t="s">
        <v>0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79"/>
      <c r="Q71" s="79"/>
    </row>
    <row r="72" spans="1:17" x14ac:dyDescent="0.35">
      <c r="A72" s="178" t="s">
        <v>305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79"/>
      <c r="Q72" s="79"/>
    </row>
    <row r="73" spans="1:17" ht="23.25" customHeight="1" thickBot="1" x14ac:dyDescent="0.4">
      <c r="A73" s="179" t="s">
        <v>2</v>
      </c>
      <c r="B73" s="77"/>
      <c r="C73" s="180" t="s">
        <v>3</v>
      </c>
      <c r="D73" s="180"/>
      <c r="E73" s="78"/>
      <c r="F73" s="180" t="s">
        <v>4</v>
      </c>
      <c r="G73" s="180"/>
      <c r="H73" s="78"/>
      <c r="I73" s="78"/>
      <c r="J73" s="181" t="s">
        <v>5</v>
      </c>
      <c r="K73" s="181"/>
      <c r="L73" s="181"/>
      <c r="M73" s="181"/>
      <c r="N73" s="182" t="s">
        <v>6</v>
      </c>
      <c r="O73" s="182"/>
      <c r="P73" s="182"/>
      <c r="Q73" s="182"/>
    </row>
    <row r="74" spans="1:17" ht="24" thickTop="1" thickBot="1" x14ac:dyDescent="0.4">
      <c r="A74" s="180"/>
      <c r="B74" s="9">
        <v>2557</v>
      </c>
      <c r="C74" s="9">
        <v>2558</v>
      </c>
      <c r="D74" s="9">
        <v>2559</v>
      </c>
      <c r="E74" s="9">
        <v>2560</v>
      </c>
      <c r="F74" s="9">
        <v>2557</v>
      </c>
      <c r="G74" s="9">
        <v>2558</v>
      </c>
      <c r="H74" s="9">
        <v>2559</v>
      </c>
      <c r="I74" s="9">
        <v>2560</v>
      </c>
      <c r="J74" s="9">
        <v>2557</v>
      </c>
      <c r="K74" s="9">
        <v>2558</v>
      </c>
      <c r="L74" s="9">
        <v>2559</v>
      </c>
      <c r="M74" s="9">
        <v>2560</v>
      </c>
      <c r="N74" s="10">
        <v>2557</v>
      </c>
      <c r="O74" s="10">
        <v>2558</v>
      </c>
      <c r="P74" s="10">
        <v>2559</v>
      </c>
      <c r="Q74" s="10">
        <v>2560</v>
      </c>
    </row>
    <row r="75" spans="1:17" ht="24" thickTop="1" thickBot="1" x14ac:dyDescent="0.4">
      <c r="A75" s="5" t="s">
        <v>7</v>
      </c>
      <c r="B75" s="8">
        <v>24</v>
      </c>
      <c r="C75" s="8">
        <v>25</v>
      </c>
      <c r="D75" s="8">
        <v>38</v>
      </c>
      <c r="E75" s="8">
        <v>22</v>
      </c>
      <c r="F75" s="8">
        <v>12.554399999999999</v>
      </c>
      <c r="G75" s="8">
        <v>15.6623</v>
      </c>
      <c r="H75" s="8">
        <v>35.074199999999998</v>
      </c>
      <c r="I75" s="8">
        <v>15.856</v>
      </c>
      <c r="J75" s="8">
        <v>12.5816</v>
      </c>
      <c r="K75" s="8">
        <v>15.803000000000001</v>
      </c>
      <c r="L75" s="8">
        <v>35.171199999999999</v>
      </c>
      <c r="M75" s="8">
        <v>16.1022</v>
      </c>
      <c r="N75" s="8">
        <v>0.52</v>
      </c>
      <c r="O75" s="8">
        <v>0.63</v>
      </c>
      <c r="P75" s="8">
        <v>0.92</v>
      </c>
      <c r="Q75" s="8">
        <v>0.72</v>
      </c>
    </row>
    <row r="76" spans="1:17" ht="23.25" thickBot="1" x14ac:dyDescent="0.4">
      <c r="A76" s="1" t="s">
        <v>8</v>
      </c>
      <c r="B76" s="4">
        <v>12</v>
      </c>
      <c r="C76" s="4">
        <v>28</v>
      </c>
      <c r="D76" s="4">
        <v>42</v>
      </c>
      <c r="E76" s="4">
        <v>27</v>
      </c>
      <c r="F76" s="4">
        <v>5.8975</v>
      </c>
      <c r="G76" s="4">
        <v>17.236999999999998</v>
      </c>
      <c r="H76" s="4">
        <v>33.561799999999998</v>
      </c>
      <c r="I76" s="4">
        <v>21.354500000000002</v>
      </c>
      <c r="J76" s="4">
        <v>6.1268000000000002</v>
      </c>
      <c r="K76" s="4">
        <v>17.785900000000002</v>
      </c>
      <c r="L76" s="4">
        <v>33.625999999999998</v>
      </c>
      <c r="M76" s="4">
        <v>21.238199999999999</v>
      </c>
      <c r="N76" s="4">
        <v>0.49</v>
      </c>
      <c r="O76" s="4">
        <v>0.62</v>
      </c>
      <c r="P76" s="4">
        <v>0.8</v>
      </c>
      <c r="Q76" s="4">
        <v>0.79</v>
      </c>
    </row>
    <row r="77" spans="1:17" ht="23.25" thickBot="1" x14ac:dyDescent="0.4">
      <c r="A77" s="5" t="s">
        <v>9</v>
      </c>
      <c r="B77" s="8">
        <v>29</v>
      </c>
      <c r="C77" s="8">
        <v>33</v>
      </c>
      <c r="D77" s="8">
        <v>38</v>
      </c>
      <c r="E77" s="8">
        <v>44</v>
      </c>
      <c r="F77" s="8">
        <v>12.346500000000001</v>
      </c>
      <c r="G77" s="8">
        <v>23.292999999999999</v>
      </c>
      <c r="H77" s="8">
        <v>51.3718</v>
      </c>
      <c r="I77" s="8">
        <v>24.8186</v>
      </c>
      <c r="J77" s="8">
        <v>12.7317</v>
      </c>
      <c r="K77" s="8">
        <v>23.793299999999999</v>
      </c>
      <c r="L77" s="8">
        <v>51.463000000000001</v>
      </c>
      <c r="M77" s="8">
        <v>25.025700000000001</v>
      </c>
      <c r="N77" s="8">
        <v>0.43</v>
      </c>
      <c r="O77" s="8">
        <v>0.71</v>
      </c>
      <c r="P77" s="8">
        <v>1.35</v>
      </c>
      <c r="Q77" s="8">
        <v>0.56000000000000005</v>
      </c>
    </row>
    <row r="78" spans="1:17" ht="23.25" thickBot="1" x14ac:dyDescent="0.4">
      <c r="A78" s="1" t="s">
        <v>10</v>
      </c>
      <c r="B78" s="4">
        <v>20</v>
      </c>
      <c r="C78" s="4">
        <v>21</v>
      </c>
      <c r="D78" s="4">
        <v>22</v>
      </c>
      <c r="E78" s="4">
        <v>5</v>
      </c>
      <c r="F78" s="4">
        <v>10.0397</v>
      </c>
      <c r="G78" s="4">
        <v>16.784400000000002</v>
      </c>
      <c r="H78" s="4">
        <v>19.2303</v>
      </c>
      <c r="I78" s="4">
        <v>2.5891000000000002</v>
      </c>
      <c r="J78" s="4">
        <v>10.1289</v>
      </c>
      <c r="K78" s="4">
        <v>16.642399999999999</v>
      </c>
      <c r="L78" s="4">
        <v>19.221599999999999</v>
      </c>
      <c r="M78" s="4">
        <v>2.5891000000000002</v>
      </c>
      <c r="N78" s="4">
        <v>0.5</v>
      </c>
      <c r="O78" s="4">
        <v>0.8</v>
      </c>
      <c r="P78" s="4">
        <v>0.87</v>
      </c>
      <c r="Q78" s="4">
        <v>0.52</v>
      </c>
    </row>
    <row r="79" spans="1:17" ht="23.25" thickBot="1" x14ac:dyDescent="0.4">
      <c r="A79" s="5" t="s">
        <v>11</v>
      </c>
      <c r="B79" s="8">
        <v>13</v>
      </c>
      <c r="C79" s="8">
        <v>14</v>
      </c>
      <c r="D79" s="8">
        <v>17</v>
      </c>
      <c r="E79" s="8">
        <v>0</v>
      </c>
      <c r="F79" s="8">
        <v>6.7811000000000003</v>
      </c>
      <c r="G79" s="8">
        <v>8.3284000000000002</v>
      </c>
      <c r="H79" s="8">
        <v>16.4392</v>
      </c>
      <c r="I79" s="8">
        <v>0</v>
      </c>
      <c r="J79" s="8">
        <v>6.9927999999999999</v>
      </c>
      <c r="K79" s="8">
        <v>8.4425000000000008</v>
      </c>
      <c r="L79" s="8">
        <v>16.4635</v>
      </c>
      <c r="M79" s="8">
        <v>0</v>
      </c>
      <c r="N79" s="8">
        <v>0.52</v>
      </c>
      <c r="O79" s="8">
        <v>0.59</v>
      </c>
      <c r="P79" s="8">
        <v>0.97</v>
      </c>
      <c r="Q79" s="8">
        <v>0</v>
      </c>
    </row>
    <row r="80" spans="1:17" ht="23.25" thickBot="1" x14ac:dyDescent="0.4">
      <c r="A80" s="1" t="s">
        <v>12</v>
      </c>
      <c r="B80" s="4">
        <v>17</v>
      </c>
      <c r="C80" s="4">
        <v>25</v>
      </c>
      <c r="D80" s="4">
        <v>18</v>
      </c>
      <c r="E80" s="4">
        <v>0</v>
      </c>
      <c r="F80" s="4">
        <v>10.9893</v>
      </c>
      <c r="G80" s="4">
        <v>18.2407</v>
      </c>
      <c r="H80" s="4">
        <v>11.7401</v>
      </c>
      <c r="I80" s="4">
        <v>0</v>
      </c>
      <c r="J80" s="4">
        <v>11.066000000000001</v>
      </c>
      <c r="K80" s="4">
        <v>18.2836</v>
      </c>
      <c r="L80" s="4">
        <v>11.8026</v>
      </c>
      <c r="M80" s="4">
        <v>0</v>
      </c>
      <c r="N80" s="4">
        <v>0.65</v>
      </c>
      <c r="O80" s="4">
        <v>0.73</v>
      </c>
      <c r="P80" s="4">
        <v>0.65</v>
      </c>
      <c r="Q80" s="4">
        <v>0</v>
      </c>
    </row>
    <row r="81" spans="1:17" ht="23.25" thickBot="1" x14ac:dyDescent="0.4">
      <c r="A81" s="5" t="s">
        <v>13</v>
      </c>
      <c r="B81" s="8">
        <v>21</v>
      </c>
      <c r="C81" s="8">
        <v>21</v>
      </c>
      <c r="D81" s="8">
        <v>13</v>
      </c>
      <c r="E81" s="8">
        <v>0</v>
      </c>
      <c r="F81" s="8">
        <v>15.11</v>
      </c>
      <c r="G81" s="8">
        <v>14.8545</v>
      </c>
      <c r="H81" s="8">
        <v>10.5695</v>
      </c>
      <c r="I81" s="8">
        <v>0</v>
      </c>
      <c r="J81" s="8">
        <v>15.323399999999999</v>
      </c>
      <c r="K81" s="8">
        <v>15.1046</v>
      </c>
      <c r="L81" s="8">
        <v>10.596299999999999</v>
      </c>
      <c r="M81" s="8">
        <v>0</v>
      </c>
      <c r="N81" s="8">
        <v>0.72</v>
      </c>
      <c r="O81" s="8">
        <v>0.71</v>
      </c>
      <c r="P81" s="8">
        <v>0.81</v>
      </c>
      <c r="Q81" s="8">
        <v>0</v>
      </c>
    </row>
    <row r="82" spans="1:17" ht="23.25" thickBot="1" x14ac:dyDescent="0.4">
      <c r="A82" s="1" t="s">
        <v>14</v>
      </c>
      <c r="B82" s="4">
        <v>30</v>
      </c>
      <c r="C82" s="4">
        <v>27</v>
      </c>
      <c r="D82" s="4">
        <v>31</v>
      </c>
      <c r="E82" s="4">
        <v>0</v>
      </c>
      <c r="F82" s="4">
        <v>14.2842</v>
      </c>
      <c r="G82" s="4">
        <v>29.2681</v>
      </c>
      <c r="H82" s="4">
        <v>20.831199999999999</v>
      </c>
      <c r="I82" s="4">
        <v>0</v>
      </c>
      <c r="J82" s="4">
        <v>14.5783</v>
      </c>
      <c r="K82" s="4">
        <v>29.287700000000001</v>
      </c>
      <c r="L82" s="4">
        <v>20.838200000000001</v>
      </c>
      <c r="M82" s="4">
        <v>0</v>
      </c>
      <c r="N82" s="4">
        <v>0.48</v>
      </c>
      <c r="O82" s="4">
        <v>1.08</v>
      </c>
      <c r="P82" s="4">
        <v>0.67</v>
      </c>
      <c r="Q82" s="4">
        <v>0</v>
      </c>
    </row>
    <row r="83" spans="1:17" ht="23.25" thickBot="1" x14ac:dyDescent="0.4">
      <c r="A83" s="5" t="s">
        <v>15</v>
      </c>
      <c r="B83" s="8">
        <v>26</v>
      </c>
      <c r="C83" s="8">
        <v>32</v>
      </c>
      <c r="D83" s="8">
        <v>29</v>
      </c>
      <c r="E83" s="8">
        <v>0</v>
      </c>
      <c r="F83" s="8">
        <v>21.040500000000002</v>
      </c>
      <c r="G83" s="8">
        <v>19.8461</v>
      </c>
      <c r="H83" s="8">
        <v>15.9328</v>
      </c>
      <c r="I83" s="8">
        <v>0</v>
      </c>
      <c r="J83" s="8">
        <v>21.214099999999998</v>
      </c>
      <c r="K83" s="8">
        <v>20.200600000000001</v>
      </c>
      <c r="L83" s="8">
        <v>16.064299999999999</v>
      </c>
      <c r="M83" s="8">
        <v>0</v>
      </c>
      <c r="N83" s="8">
        <v>0.81</v>
      </c>
      <c r="O83" s="8">
        <v>0.62</v>
      </c>
      <c r="P83" s="8">
        <v>0.55000000000000004</v>
      </c>
      <c r="Q83" s="8">
        <v>0</v>
      </c>
    </row>
    <row r="84" spans="1:17" ht="23.25" thickBot="1" x14ac:dyDescent="0.4">
      <c r="A84" s="1" t="s">
        <v>16</v>
      </c>
      <c r="B84" s="4">
        <v>32</v>
      </c>
      <c r="C84" s="4">
        <v>25</v>
      </c>
      <c r="D84" s="4">
        <v>39</v>
      </c>
      <c r="E84" s="4">
        <v>0</v>
      </c>
      <c r="F84" s="4">
        <v>22.662199999999999</v>
      </c>
      <c r="G84" s="4">
        <v>17.180199999999999</v>
      </c>
      <c r="H84" s="4">
        <v>25.056899999999999</v>
      </c>
      <c r="I84" s="4">
        <v>0</v>
      </c>
      <c r="J84" s="4">
        <v>23.078099999999999</v>
      </c>
      <c r="K84" s="4">
        <v>17.152100000000001</v>
      </c>
      <c r="L84" s="4">
        <v>25.156400000000001</v>
      </c>
      <c r="M84" s="4">
        <v>0</v>
      </c>
      <c r="N84" s="4">
        <v>0.71</v>
      </c>
      <c r="O84" s="4">
        <v>0.69</v>
      </c>
      <c r="P84" s="4">
        <v>0.64</v>
      </c>
      <c r="Q84" s="4">
        <v>0</v>
      </c>
    </row>
    <row r="85" spans="1:17" ht="23.25" thickBot="1" x14ac:dyDescent="0.4">
      <c r="A85" s="5" t="s">
        <v>17</v>
      </c>
      <c r="B85" s="8">
        <v>24</v>
      </c>
      <c r="C85" s="8">
        <v>48</v>
      </c>
      <c r="D85" s="8">
        <v>50</v>
      </c>
      <c r="E85" s="8">
        <v>0</v>
      </c>
      <c r="F85" s="8">
        <v>9.3050999999999995</v>
      </c>
      <c r="G85" s="8">
        <v>28.666899999999998</v>
      </c>
      <c r="H85" s="8">
        <v>24.553000000000001</v>
      </c>
      <c r="I85" s="8">
        <v>0</v>
      </c>
      <c r="J85" s="8">
        <v>9.5869</v>
      </c>
      <c r="K85" s="8">
        <v>29.188199999999998</v>
      </c>
      <c r="L85" s="8">
        <v>24.783100000000001</v>
      </c>
      <c r="M85" s="8">
        <v>0</v>
      </c>
      <c r="N85" s="8">
        <v>0.39</v>
      </c>
      <c r="O85" s="8">
        <v>0.6</v>
      </c>
      <c r="P85" s="8">
        <v>0.49</v>
      </c>
      <c r="Q85" s="8">
        <v>0</v>
      </c>
    </row>
    <row r="86" spans="1:17" ht="23.25" thickBot="1" x14ac:dyDescent="0.4">
      <c r="A86" s="1" t="s">
        <v>18</v>
      </c>
      <c r="B86" s="4">
        <v>38</v>
      </c>
      <c r="C86" s="4">
        <v>38</v>
      </c>
      <c r="D86" s="4">
        <v>42</v>
      </c>
      <c r="E86" s="4">
        <v>0</v>
      </c>
      <c r="F86" s="4">
        <v>15.661199999999999</v>
      </c>
      <c r="G86" s="4">
        <v>19.2986</v>
      </c>
      <c r="H86" s="4">
        <v>29.160599999999999</v>
      </c>
      <c r="I86" s="4">
        <v>0</v>
      </c>
      <c r="J86" s="4">
        <v>15.6302</v>
      </c>
      <c r="K86" s="4">
        <v>19.2925</v>
      </c>
      <c r="L86" s="4">
        <v>29.094000000000001</v>
      </c>
      <c r="M86" s="4">
        <v>0</v>
      </c>
      <c r="N86" s="4">
        <v>0.41</v>
      </c>
      <c r="O86" s="4">
        <v>0.51</v>
      </c>
      <c r="P86" s="4">
        <v>0.69</v>
      </c>
      <c r="Q86" s="4">
        <v>0</v>
      </c>
    </row>
    <row r="87" spans="1:17" x14ac:dyDescent="0.35">
      <c r="A87" s="11" t="s">
        <v>20</v>
      </c>
      <c r="B87" s="11">
        <v>286</v>
      </c>
      <c r="C87" s="11">
        <v>337</v>
      </c>
      <c r="D87" s="11">
        <v>379</v>
      </c>
      <c r="E87" s="11">
        <v>98</v>
      </c>
      <c r="F87" s="11">
        <v>156.67169999999999</v>
      </c>
      <c r="G87" s="11">
        <v>228.6602</v>
      </c>
      <c r="H87" s="11">
        <v>293.52140000000003</v>
      </c>
      <c r="I87" s="11">
        <v>64.618200000000002</v>
      </c>
      <c r="J87" s="11">
        <v>159.03880000000001</v>
      </c>
      <c r="K87" s="11">
        <v>230.97640000000001</v>
      </c>
      <c r="L87" s="11">
        <v>294.28019999999998</v>
      </c>
      <c r="M87" s="11">
        <v>64.955200000000005</v>
      </c>
      <c r="N87" s="11">
        <v>0.55000000000000004</v>
      </c>
      <c r="O87" s="11">
        <v>0.68</v>
      </c>
      <c r="P87" s="11">
        <v>0.77</v>
      </c>
      <c r="Q87" s="11">
        <v>0.66</v>
      </c>
    </row>
    <row r="88" spans="1:17" x14ac:dyDescent="0.35">
      <c r="A88" s="178" t="s">
        <v>0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79"/>
      <c r="Q88" s="79"/>
    </row>
    <row r="89" spans="1:17" x14ac:dyDescent="0.35">
      <c r="A89" s="178" t="s">
        <v>306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79"/>
      <c r="Q89" s="79"/>
    </row>
    <row r="90" spans="1:17" ht="23.25" customHeight="1" thickBot="1" x14ac:dyDescent="0.4">
      <c r="A90" s="179" t="s">
        <v>2</v>
      </c>
      <c r="B90" s="77"/>
      <c r="C90" s="180" t="s">
        <v>3</v>
      </c>
      <c r="D90" s="180"/>
      <c r="E90" s="78"/>
      <c r="F90" s="180" t="s">
        <v>4</v>
      </c>
      <c r="G90" s="180"/>
      <c r="H90" s="78"/>
      <c r="I90" s="78"/>
      <c r="J90" s="181" t="s">
        <v>5</v>
      </c>
      <c r="K90" s="181"/>
      <c r="L90" s="181"/>
      <c r="M90" s="181"/>
      <c r="N90" s="182" t="s">
        <v>6</v>
      </c>
      <c r="O90" s="182"/>
      <c r="P90" s="182"/>
      <c r="Q90" s="182"/>
    </row>
    <row r="91" spans="1:17" ht="24" thickTop="1" thickBot="1" x14ac:dyDescent="0.4">
      <c r="A91" s="180"/>
      <c r="B91" s="9">
        <v>2557</v>
      </c>
      <c r="C91" s="9">
        <v>2558</v>
      </c>
      <c r="D91" s="9">
        <v>2559</v>
      </c>
      <c r="E91" s="9">
        <v>2560</v>
      </c>
      <c r="F91" s="9">
        <v>2557</v>
      </c>
      <c r="G91" s="9">
        <v>2558</v>
      </c>
      <c r="H91" s="9">
        <v>2559</v>
      </c>
      <c r="I91" s="9">
        <v>2560</v>
      </c>
      <c r="J91" s="9">
        <v>2557</v>
      </c>
      <c r="K91" s="9">
        <v>2558</v>
      </c>
      <c r="L91" s="9">
        <v>2559</v>
      </c>
      <c r="M91" s="9">
        <v>2560</v>
      </c>
      <c r="N91" s="10">
        <v>2557</v>
      </c>
      <c r="O91" s="10">
        <v>2558</v>
      </c>
      <c r="P91" s="10">
        <v>2559</v>
      </c>
      <c r="Q91" s="10">
        <v>2560</v>
      </c>
    </row>
    <row r="92" spans="1:17" ht="24" thickTop="1" thickBot="1" x14ac:dyDescent="0.4">
      <c r="A92" s="5" t="s">
        <v>7</v>
      </c>
      <c r="B92" s="8">
        <v>501</v>
      </c>
      <c r="C92" s="8">
        <v>617</v>
      </c>
      <c r="D92" s="8">
        <v>679</v>
      </c>
      <c r="E92" s="8">
        <v>651</v>
      </c>
      <c r="F92" s="8">
        <v>832.41549999999995</v>
      </c>
      <c r="G92" s="7">
        <v>1385.9460999999999</v>
      </c>
      <c r="H92" s="7">
        <v>1648.9346</v>
      </c>
      <c r="I92" s="7">
        <v>1726.8032000000001</v>
      </c>
      <c r="J92" s="8">
        <v>831.06179999999995</v>
      </c>
      <c r="K92" s="7">
        <v>1384.6065000000001</v>
      </c>
      <c r="L92" s="7">
        <v>1644.6102000000001</v>
      </c>
      <c r="M92" s="7">
        <v>1720.6325999999999</v>
      </c>
      <c r="N92" s="8">
        <v>1.66</v>
      </c>
      <c r="O92" s="8">
        <v>2.25</v>
      </c>
      <c r="P92" s="8">
        <v>2.4300000000000002</v>
      </c>
      <c r="Q92" s="8">
        <v>2.65</v>
      </c>
    </row>
    <row r="93" spans="1:17" ht="23.25" thickBot="1" x14ac:dyDescent="0.4">
      <c r="A93" s="1" t="s">
        <v>8</v>
      </c>
      <c r="B93" s="4">
        <v>468</v>
      </c>
      <c r="C93" s="4">
        <v>536</v>
      </c>
      <c r="D93" s="4">
        <v>593</v>
      </c>
      <c r="E93" s="4">
        <v>689</v>
      </c>
      <c r="F93" s="4">
        <v>885.52359999999999</v>
      </c>
      <c r="G93" s="3">
        <v>1263.2048</v>
      </c>
      <c r="H93" s="3">
        <v>1274.1777</v>
      </c>
      <c r="I93" s="3">
        <v>2080.1206999999999</v>
      </c>
      <c r="J93" s="4">
        <v>882.77279999999996</v>
      </c>
      <c r="K93" s="3">
        <v>1261.9050999999999</v>
      </c>
      <c r="L93" s="3">
        <v>1268.4981</v>
      </c>
      <c r="M93" s="3">
        <v>2072.0149000000001</v>
      </c>
      <c r="N93" s="4">
        <v>1.89</v>
      </c>
      <c r="O93" s="4">
        <v>2.36</v>
      </c>
      <c r="P93" s="4">
        <v>2.15</v>
      </c>
      <c r="Q93" s="4">
        <v>3.02</v>
      </c>
    </row>
    <row r="94" spans="1:17" ht="23.25" thickBot="1" x14ac:dyDescent="0.4">
      <c r="A94" s="5" t="s">
        <v>9</v>
      </c>
      <c r="B94" s="8">
        <v>431</v>
      </c>
      <c r="C94" s="8">
        <v>501</v>
      </c>
      <c r="D94" s="8">
        <v>623</v>
      </c>
      <c r="E94" s="8">
        <v>566</v>
      </c>
      <c r="F94" s="8">
        <v>914.75450000000001</v>
      </c>
      <c r="G94" s="7">
        <v>1101.2343000000001</v>
      </c>
      <c r="H94" s="7">
        <v>1603.8960999999999</v>
      </c>
      <c r="I94" s="7">
        <v>1522.68</v>
      </c>
      <c r="J94" s="8">
        <v>912.15089999999998</v>
      </c>
      <c r="K94" s="7">
        <v>1098.6969999999999</v>
      </c>
      <c r="L94" s="7">
        <v>1600.0263</v>
      </c>
      <c r="M94" s="7">
        <v>1516.5968</v>
      </c>
      <c r="N94" s="8">
        <v>2.12</v>
      </c>
      <c r="O94" s="8">
        <v>2.2000000000000002</v>
      </c>
      <c r="P94" s="8">
        <v>2.57</v>
      </c>
      <c r="Q94" s="8">
        <v>2.69</v>
      </c>
    </row>
    <row r="95" spans="1:17" ht="23.25" thickBot="1" x14ac:dyDescent="0.4">
      <c r="A95" s="1" t="s">
        <v>10</v>
      </c>
      <c r="B95" s="4">
        <v>471</v>
      </c>
      <c r="C95" s="4">
        <v>494</v>
      </c>
      <c r="D95" s="4">
        <v>568</v>
      </c>
      <c r="E95" s="4">
        <v>12</v>
      </c>
      <c r="F95" s="4">
        <v>983.94380000000001</v>
      </c>
      <c r="G95" s="3">
        <v>1143.8495</v>
      </c>
      <c r="H95" s="3">
        <v>1496.2049</v>
      </c>
      <c r="I95" s="4">
        <v>25.353100000000001</v>
      </c>
      <c r="J95" s="4">
        <v>983.23739999999998</v>
      </c>
      <c r="K95" s="3">
        <v>1143.9152999999999</v>
      </c>
      <c r="L95" s="3">
        <v>1489.9746</v>
      </c>
      <c r="M95" s="4">
        <v>24.914300000000001</v>
      </c>
      <c r="N95" s="4">
        <v>2.09</v>
      </c>
      <c r="O95" s="4">
        <v>2.3199999999999998</v>
      </c>
      <c r="P95" s="4">
        <v>2.63</v>
      </c>
      <c r="Q95" s="4">
        <v>2.11</v>
      </c>
    </row>
    <row r="96" spans="1:17" ht="23.25" thickBot="1" x14ac:dyDescent="0.4">
      <c r="A96" s="5" t="s">
        <v>11</v>
      </c>
      <c r="B96" s="8">
        <v>451</v>
      </c>
      <c r="C96" s="8">
        <v>503</v>
      </c>
      <c r="D96" s="8">
        <v>612</v>
      </c>
      <c r="E96" s="8">
        <v>0</v>
      </c>
      <c r="F96" s="8">
        <v>945.55880000000002</v>
      </c>
      <c r="G96" s="7">
        <v>1235.7483999999999</v>
      </c>
      <c r="H96" s="7">
        <v>1601.2170000000001</v>
      </c>
      <c r="I96" s="8">
        <v>0</v>
      </c>
      <c r="J96" s="8">
        <v>943.63869999999997</v>
      </c>
      <c r="K96" s="7">
        <v>1234.7801999999999</v>
      </c>
      <c r="L96" s="7">
        <v>1599.4485</v>
      </c>
      <c r="M96" s="8">
        <v>0</v>
      </c>
      <c r="N96" s="8">
        <v>2.1</v>
      </c>
      <c r="O96" s="8">
        <v>2.46</v>
      </c>
      <c r="P96" s="8">
        <v>2.62</v>
      </c>
      <c r="Q96" s="8">
        <v>0</v>
      </c>
    </row>
    <row r="97" spans="1:17" ht="23.25" thickBot="1" x14ac:dyDescent="0.4">
      <c r="A97" s="1" t="s">
        <v>12</v>
      </c>
      <c r="B97" s="4">
        <v>492</v>
      </c>
      <c r="C97" s="4">
        <v>539</v>
      </c>
      <c r="D97" s="4">
        <v>680</v>
      </c>
      <c r="E97" s="4">
        <v>0</v>
      </c>
      <c r="F97" s="3">
        <v>1188.6895</v>
      </c>
      <c r="G97" s="3">
        <v>1251.5283999999999</v>
      </c>
      <c r="H97" s="3">
        <v>1606.6706999999999</v>
      </c>
      <c r="I97" s="4">
        <v>0</v>
      </c>
      <c r="J97" s="3">
        <v>1188.2647999999999</v>
      </c>
      <c r="K97" s="3">
        <v>1250.1284000000001</v>
      </c>
      <c r="L97" s="3">
        <v>1603.4899</v>
      </c>
      <c r="M97" s="4">
        <v>0</v>
      </c>
      <c r="N97" s="4">
        <v>2.42</v>
      </c>
      <c r="O97" s="4">
        <v>2.3199999999999998</v>
      </c>
      <c r="P97" s="4">
        <v>2.36</v>
      </c>
      <c r="Q97" s="4">
        <v>0</v>
      </c>
    </row>
    <row r="98" spans="1:17" ht="23.25" thickBot="1" x14ac:dyDescent="0.4">
      <c r="A98" s="5" t="s">
        <v>13</v>
      </c>
      <c r="B98" s="8">
        <v>494</v>
      </c>
      <c r="C98" s="8">
        <v>493</v>
      </c>
      <c r="D98" s="8">
        <v>611</v>
      </c>
      <c r="E98" s="8">
        <v>0</v>
      </c>
      <c r="F98" s="7">
        <v>1128.5619999999999</v>
      </c>
      <c r="G98" s="7">
        <v>1322.8489999999999</v>
      </c>
      <c r="H98" s="7">
        <v>1584.9422</v>
      </c>
      <c r="I98" s="8">
        <v>0</v>
      </c>
      <c r="J98" s="7">
        <v>1124.7805000000001</v>
      </c>
      <c r="K98" s="7">
        <v>1323.3797</v>
      </c>
      <c r="L98" s="7">
        <v>1579.8196</v>
      </c>
      <c r="M98" s="8">
        <v>0</v>
      </c>
      <c r="N98" s="8">
        <v>2.2799999999999998</v>
      </c>
      <c r="O98" s="8">
        <v>2.68</v>
      </c>
      <c r="P98" s="8">
        <v>2.59</v>
      </c>
      <c r="Q98" s="8">
        <v>0</v>
      </c>
    </row>
    <row r="99" spans="1:17" ht="23.25" thickBot="1" x14ac:dyDescent="0.4">
      <c r="A99" s="1" t="s">
        <v>14</v>
      </c>
      <c r="B99" s="4">
        <v>485</v>
      </c>
      <c r="C99" s="4">
        <v>540</v>
      </c>
      <c r="D99" s="4">
        <v>586</v>
      </c>
      <c r="E99" s="4">
        <v>0</v>
      </c>
      <c r="F99" s="3">
        <v>1045.02</v>
      </c>
      <c r="G99" s="3">
        <v>1383.3697999999999</v>
      </c>
      <c r="H99" s="3">
        <v>1741.6405</v>
      </c>
      <c r="I99" s="4">
        <v>0</v>
      </c>
      <c r="J99" s="3">
        <v>1044.2641000000001</v>
      </c>
      <c r="K99" s="3">
        <v>1381.3891000000001</v>
      </c>
      <c r="L99" s="3">
        <v>1738.855</v>
      </c>
      <c r="M99" s="4">
        <v>0</v>
      </c>
      <c r="N99" s="4">
        <v>2.15</v>
      </c>
      <c r="O99" s="4">
        <v>2.56</v>
      </c>
      <c r="P99" s="4">
        <v>2.97</v>
      </c>
      <c r="Q99" s="4">
        <v>0</v>
      </c>
    </row>
    <row r="100" spans="1:17" ht="23.25" thickBot="1" x14ac:dyDescent="0.4">
      <c r="A100" s="5" t="s">
        <v>15</v>
      </c>
      <c r="B100" s="8">
        <v>464</v>
      </c>
      <c r="C100" s="8">
        <v>551</v>
      </c>
      <c r="D100" s="8">
        <v>668</v>
      </c>
      <c r="E100" s="8">
        <v>0</v>
      </c>
      <c r="F100" s="7">
        <v>1042.6793</v>
      </c>
      <c r="G100" s="7">
        <v>1288.9416000000001</v>
      </c>
      <c r="H100" s="7">
        <v>1737.0444</v>
      </c>
      <c r="I100" s="8">
        <v>0</v>
      </c>
      <c r="J100" s="7">
        <v>1040.6192000000001</v>
      </c>
      <c r="K100" s="7">
        <v>1286.8342</v>
      </c>
      <c r="L100" s="7">
        <v>1731.7085</v>
      </c>
      <c r="M100" s="8">
        <v>0</v>
      </c>
      <c r="N100" s="8">
        <v>2.25</v>
      </c>
      <c r="O100" s="8">
        <v>2.34</v>
      </c>
      <c r="P100" s="8">
        <v>2.6</v>
      </c>
      <c r="Q100" s="8">
        <v>0</v>
      </c>
    </row>
    <row r="101" spans="1:17" ht="23.25" thickBot="1" x14ac:dyDescent="0.4">
      <c r="A101" s="1" t="s">
        <v>16</v>
      </c>
      <c r="B101" s="4">
        <v>493</v>
      </c>
      <c r="C101" s="4">
        <v>618</v>
      </c>
      <c r="D101" s="4">
        <v>667</v>
      </c>
      <c r="E101" s="4">
        <v>0</v>
      </c>
      <c r="F101" s="4">
        <v>984.07529999999997</v>
      </c>
      <c r="G101" s="3">
        <v>1519.3338000000001</v>
      </c>
      <c r="H101" s="3">
        <v>1861.9541999999999</v>
      </c>
      <c r="I101" s="4">
        <v>0</v>
      </c>
      <c r="J101" s="4">
        <v>981.83920000000001</v>
      </c>
      <c r="K101" s="3">
        <v>1516.8186000000001</v>
      </c>
      <c r="L101" s="3">
        <v>1857.4119000000001</v>
      </c>
      <c r="M101" s="4">
        <v>0</v>
      </c>
      <c r="N101" s="4">
        <v>2</v>
      </c>
      <c r="O101" s="4">
        <v>2.46</v>
      </c>
      <c r="P101" s="4">
        <v>2.79</v>
      </c>
      <c r="Q101" s="4">
        <v>0</v>
      </c>
    </row>
    <row r="102" spans="1:17" ht="23.25" thickBot="1" x14ac:dyDescent="0.4">
      <c r="A102" s="5" t="s">
        <v>17</v>
      </c>
      <c r="B102" s="8">
        <v>531</v>
      </c>
      <c r="C102" s="8">
        <v>633</v>
      </c>
      <c r="D102" s="8">
        <v>719</v>
      </c>
      <c r="E102" s="8">
        <v>0</v>
      </c>
      <c r="F102" s="7">
        <v>1174.6766</v>
      </c>
      <c r="G102" s="7">
        <v>1495.4322999999999</v>
      </c>
      <c r="H102" s="7">
        <v>1988.1188999999999</v>
      </c>
      <c r="I102" s="8">
        <v>0</v>
      </c>
      <c r="J102" s="7">
        <v>1173.6797999999999</v>
      </c>
      <c r="K102" s="7">
        <v>1491.6341</v>
      </c>
      <c r="L102" s="7">
        <v>1984.3411000000001</v>
      </c>
      <c r="M102" s="8">
        <v>0</v>
      </c>
      <c r="N102" s="8">
        <v>2.21</v>
      </c>
      <c r="O102" s="8">
        <v>2.36</v>
      </c>
      <c r="P102" s="8">
        <v>2.77</v>
      </c>
      <c r="Q102" s="8">
        <v>0</v>
      </c>
    </row>
    <row r="103" spans="1:17" ht="23.25" thickBot="1" x14ac:dyDescent="0.4">
      <c r="A103" s="1" t="s">
        <v>18</v>
      </c>
      <c r="B103" s="4">
        <v>542</v>
      </c>
      <c r="C103" s="4">
        <v>653</v>
      </c>
      <c r="D103" s="4">
        <v>718</v>
      </c>
      <c r="E103" s="4">
        <v>0</v>
      </c>
      <c r="F103" s="3">
        <v>1186.0435</v>
      </c>
      <c r="G103" s="3">
        <v>1473.4399000000001</v>
      </c>
      <c r="H103" s="3">
        <v>1871.5038</v>
      </c>
      <c r="I103" s="4">
        <v>0</v>
      </c>
      <c r="J103" s="3">
        <v>1184.7470000000001</v>
      </c>
      <c r="K103" s="3">
        <v>1471.7016000000001</v>
      </c>
      <c r="L103" s="3">
        <v>1867.7899</v>
      </c>
      <c r="M103" s="4">
        <v>0</v>
      </c>
      <c r="N103" s="4">
        <v>2.19</v>
      </c>
      <c r="O103" s="4">
        <v>2.2599999999999998</v>
      </c>
      <c r="P103" s="4">
        <v>2.61</v>
      </c>
      <c r="Q103" s="4">
        <v>0</v>
      </c>
    </row>
    <row r="104" spans="1:17" x14ac:dyDescent="0.35">
      <c r="A104" s="11" t="s">
        <v>20</v>
      </c>
      <c r="B104" s="12">
        <v>5823</v>
      </c>
      <c r="C104" s="12">
        <v>6678</v>
      </c>
      <c r="D104" s="12">
        <v>7724</v>
      </c>
      <c r="E104" s="12">
        <v>1918</v>
      </c>
      <c r="F104" s="13">
        <v>12311.9424</v>
      </c>
      <c r="G104" s="13">
        <v>15864.877899999999</v>
      </c>
      <c r="H104" s="13">
        <v>20016.305</v>
      </c>
      <c r="I104" s="13">
        <v>5354.9570000000003</v>
      </c>
      <c r="J104" s="13">
        <v>12291.056200000001</v>
      </c>
      <c r="K104" s="13">
        <v>15845.7898</v>
      </c>
      <c r="L104" s="13">
        <v>19965.973600000001</v>
      </c>
      <c r="M104" s="13">
        <v>5334.1585999999998</v>
      </c>
      <c r="N104" s="11">
        <v>2.11</v>
      </c>
      <c r="O104" s="11">
        <v>2.38</v>
      </c>
      <c r="P104" s="11">
        <v>2.59</v>
      </c>
      <c r="Q104" s="11">
        <v>2.79</v>
      </c>
    </row>
  </sheetData>
  <mergeCells count="42">
    <mergeCell ref="A71:O71"/>
    <mergeCell ref="A72:O72"/>
    <mergeCell ref="A73:A74"/>
    <mergeCell ref="C73:D73"/>
    <mergeCell ref="F73:G73"/>
    <mergeCell ref="J73:M73"/>
    <mergeCell ref="N73:Q73"/>
    <mergeCell ref="A88:O88"/>
    <mergeCell ref="A89:O89"/>
    <mergeCell ref="A90:A91"/>
    <mergeCell ref="C90:D90"/>
    <mergeCell ref="F90:G90"/>
    <mergeCell ref="J90:M90"/>
    <mergeCell ref="N90:Q90"/>
    <mergeCell ref="A35:O35"/>
    <mergeCell ref="A36:O36"/>
    <mergeCell ref="A37:A38"/>
    <mergeCell ref="C37:D37"/>
    <mergeCell ref="F37:G37"/>
    <mergeCell ref="J37:M37"/>
    <mergeCell ref="N37:Q37"/>
    <mergeCell ref="A53:O53"/>
    <mergeCell ref="A54:O54"/>
    <mergeCell ref="A55:A56"/>
    <mergeCell ref="C55:D55"/>
    <mergeCell ref="F55:G55"/>
    <mergeCell ref="J55:M55"/>
    <mergeCell ref="N55:Q55"/>
    <mergeCell ref="A1:O1"/>
    <mergeCell ref="A2:O2"/>
    <mergeCell ref="A3:A4"/>
    <mergeCell ref="C3:D3"/>
    <mergeCell ref="F3:G3"/>
    <mergeCell ref="J3:M3"/>
    <mergeCell ref="N3:Q3"/>
    <mergeCell ref="A18:O18"/>
    <mergeCell ref="A19:O19"/>
    <mergeCell ref="A20:A21"/>
    <mergeCell ref="C20:D20"/>
    <mergeCell ref="F20:G20"/>
    <mergeCell ref="J20:M20"/>
    <mergeCell ref="N20:Q20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N5" sqref="N5:Q16"/>
    </sheetView>
  </sheetViews>
  <sheetFormatPr defaultRowHeight="22.5" x14ac:dyDescent="0.35"/>
  <sheetData>
    <row r="1" spans="1:17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</row>
    <row r="2" spans="1:17" x14ac:dyDescent="0.35">
      <c r="A2" s="178" t="s">
        <v>379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</row>
    <row r="3" spans="1:17" ht="23.25" thickBot="1" x14ac:dyDescent="0.4">
      <c r="A3" s="179" t="s">
        <v>2</v>
      </c>
      <c r="B3" s="82"/>
      <c r="C3" s="180" t="s">
        <v>3</v>
      </c>
      <c r="D3" s="180"/>
      <c r="E3" s="83"/>
      <c r="F3" s="180" t="s">
        <v>4</v>
      </c>
      <c r="G3" s="180"/>
      <c r="H3" s="83"/>
      <c r="I3" s="83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7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7" ht="24" thickTop="1" thickBot="1" x14ac:dyDescent="0.4">
      <c r="A5" s="5" t="s">
        <v>7</v>
      </c>
      <c r="B5" s="6">
        <f>+นครนายก!B5+นครนายก!B22+นครนายก!B39+นครนายก!B57+นครนายก!B75+นครนายก!B92</f>
        <v>2296</v>
      </c>
      <c r="C5" s="6">
        <f>+นครนายก!C5+นครนายก!C22+นครนายก!C39+นครนายก!C57+นครนายก!C75+นครนายก!C92</f>
        <v>2434</v>
      </c>
      <c r="D5" s="6">
        <f>+นครนายก!D5+นครนายก!D22+นครนายก!D39+นครนายก!D57+นครนายก!D75+นครนายก!D92</f>
        <v>2883</v>
      </c>
      <c r="E5" s="6">
        <f>+นครนายก!E5+นครนายก!E22+นครนายก!E39+นครนายก!E57+นครนายก!E75+นครนายก!E92</f>
        <v>2832</v>
      </c>
      <c r="F5" s="6">
        <f>+นครนายก!F5+นครนายก!F22+นครนายก!F39+นครนายก!F57+นครนายก!F75+นครนายก!F92</f>
        <v>2856.5406000000003</v>
      </c>
      <c r="G5" s="6">
        <f>+นครนายก!G5+นครนายก!G22+นครนายก!G39+นครนายก!G57+นครนายก!G75+นครนายก!G92</f>
        <v>3211.5250000000001</v>
      </c>
      <c r="H5" s="6">
        <f>+นครนายก!H5+นครนายก!H22+นครนายก!H39+นครนายก!H57+นครนายก!H75+นครนายก!H92</f>
        <v>3785.4063000000001</v>
      </c>
      <c r="I5" s="6">
        <f>+นครนายก!I5+นครนายก!I22+นครนายก!I39+นครนายก!I57+นครนายก!I75+นครนายก!I92</f>
        <v>3911.1779000000006</v>
      </c>
      <c r="J5" s="6">
        <f>+นครนายก!J5+นครนายก!J22+นครนายก!J39+นครนายก!J57+นครนายก!J75+นครนายก!J92</f>
        <v>2848.0468000000001</v>
      </c>
      <c r="K5" s="6">
        <f>+นครนายก!K5+นครนายก!K22+นครนายก!K39+นครนายก!K57+นครนายก!K75+นครนายก!K92</f>
        <v>3209.1395000000002</v>
      </c>
      <c r="L5" s="6">
        <f>+นครนายก!L5+นครนายก!L22+นครนายก!L39+นครนายก!L57+นครนายก!L75+นครนายก!L92</f>
        <v>3779.7240000000002</v>
      </c>
      <c r="M5" s="6">
        <f>+นครนายก!M5+นครนายก!M22+นครนายก!M39+นครนายก!M57+นครนายก!M75+นครนายก!M92</f>
        <v>3898.3244999999997</v>
      </c>
      <c r="N5" s="6"/>
      <c r="O5" s="6"/>
      <c r="P5" s="6"/>
      <c r="Q5" s="6"/>
    </row>
    <row r="6" spans="1:17" ht="23.25" thickBot="1" x14ac:dyDescent="0.4">
      <c r="A6" s="1" t="s">
        <v>8</v>
      </c>
      <c r="B6" s="6">
        <f>+นครนายก!B6+นครนายก!B23+นครนายก!B40+นครนายก!B58+นครนายก!B76+นครนายก!B93</f>
        <v>2157</v>
      </c>
      <c r="C6" s="6">
        <f>+นครนายก!C6+นครนายก!C23+นครนายก!C40+นครนายก!C58+นครนายก!C76+นครนายก!C93</f>
        <v>2274</v>
      </c>
      <c r="D6" s="6">
        <f>+นครนายก!D6+นครนายก!D23+นครนายก!D40+นครนายก!D58+นครนายก!D76+นครนายก!D93</f>
        <v>2603</v>
      </c>
      <c r="E6" s="6">
        <f>+นครนายก!E6+นครนายก!E23+นครนายก!E40+นครนายก!E58+นครนายก!E76+นครนายก!E93</f>
        <v>2567</v>
      </c>
      <c r="F6" s="6">
        <f>+นครนายก!F6+นครนายก!F23+นครนายก!F40+นครนายก!F58+นครนายก!F76+นครนายก!F93</f>
        <v>2776.1831999999999</v>
      </c>
      <c r="G6" s="6">
        <f>+นครนายก!G6+นครนายก!G23+นครนายก!G40+นครนายก!G58+นครนายก!G76+นครนายก!G93</f>
        <v>2854.7249999999999</v>
      </c>
      <c r="H6" s="6">
        <f>+นครนายก!H6+นครนายก!H23+นครนายก!H40+นครนายก!H58+นครนายก!H76+นครนายก!H93</f>
        <v>3215.0252</v>
      </c>
      <c r="I6" s="6">
        <f>+นครนายก!I6+นครนายก!I23+นครนายก!I40+นครนายก!I58+นครนายก!I76+นครนายก!I93</f>
        <v>3982.6612999999998</v>
      </c>
      <c r="J6" s="6">
        <f>+นครนายก!J6+นครนายก!J23+นครนายก!J40+นครนายก!J58+นครนายก!J76+นครนายก!J93</f>
        <v>2767.8783999999996</v>
      </c>
      <c r="K6" s="6">
        <f>+นครนายก!K6+นครนายก!K23+นครนายก!K40+นครนายก!K58+นครนายก!K76+นครนายก!K93</f>
        <v>2848.3436000000002</v>
      </c>
      <c r="L6" s="6">
        <f>+นครนายก!L6+นครนายก!L23+นครนายก!L40+นครนายก!L58+นครนายก!L76+นครนายก!L93</f>
        <v>3206.5033000000003</v>
      </c>
      <c r="M6" s="6">
        <f>+นครนายก!M6+นครนายก!M23+นครนายก!M40+นครนายก!M58+นครนายก!M76+นครนายก!M93</f>
        <v>3971.5955000000004</v>
      </c>
      <c r="N6" s="6"/>
      <c r="O6" s="6"/>
      <c r="P6" s="6"/>
      <c r="Q6" s="6"/>
    </row>
    <row r="7" spans="1:17" ht="23.25" thickBot="1" x14ac:dyDescent="0.4">
      <c r="A7" s="5" t="s">
        <v>9</v>
      </c>
      <c r="B7" s="6">
        <f>+นครนายก!B7+นครนายก!B24+นครนายก!B41+นครนายก!B59+นครนายก!B77+นครนายก!B94</f>
        <v>2161</v>
      </c>
      <c r="C7" s="6">
        <f>+นครนายก!C7+นครนายก!C24+นครนายก!C41+นครนายก!C59+นครนายก!C77+นครนายก!C94</f>
        <v>2270</v>
      </c>
      <c r="D7" s="6">
        <f>+นครนายก!D7+นครนายก!D24+นครนายก!D41+นครนายก!D59+นครนายก!D77+นครนายก!D94</f>
        <v>2689</v>
      </c>
      <c r="E7" s="6">
        <f>+นครนายก!E7+นครนายก!E24+นครนายก!E41+นครนายก!E59+นครนายก!E77+นครนายก!E94</f>
        <v>2437</v>
      </c>
      <c r="F7" s="6">
        <f>+นครนายก!F7+นครนายก!F24+นครนายก!F41+นครนายก!F59+นครนายก!F77+นครนายก!F94</f>
        <v>2898.2637999999997</v>
      </c>
      <c r="G7" s="6">
        <f>+นครนายก!G7+นครนายก!G24+นครนายก!G41+นครนายก!G59+นครนายก!G77+นครนายก!G94</f>
        <v>2943.4879999999998</v>
      </c>
      <c r="H7" s="6">
        <f>+นครนายก!H7+นครนายก!H24+นครนายก!H41+นครนายก!H59+นครนายก!H77+นครนายก!H94</f>
        <v>3736.6967999999997</v>
      </c>
      <c r="I7" s="6">
        <f>+นครนายก!I7+นครนายก!I24+นครนายก!I41+นครนายก!I59+นครนายก!I77+นครนายก!I94</f>
        <v>3578.6511</v>
      </c>
      <c r="J7" s="6">
        <f>+นครนายก!J7+นครนายก!J24+นครนายก!J41+นครนายก!J59+นครนายก!J77+นครนายก!J94</f>
        <v>2891.2665000000002</v>
      </c>
      <c r="K7" s="6">
        <f>+นครนายก!K7+นครนายก!K24+นครนายก!K41+นครนายก!K59+นครนายก!K77+นครนายก!K94</f>
        <v>2940.8667</v>
      </c>
      <c r="L7" s="6">
        <f>+นครนายก!L7+นครนายก!L24+นครนายก!L41+นครนายก!L59+นครนายก!L77+นครนายก!L94</f>
        <v>3728.3341000000005</v>
      </c>
      <c r="M7" s="6">
        <f>+นครนายก!M7+นครนายก!M24+นครนายก!M41+นครนายก!M59+นครนายก!M77+นครนายก!M94</f>
        <v>3567.0645999999997</v>
      </c>
      <c r="N7" s="6"/>
      <c r="O7" s="6"/>
      <c r="P7" s="6"/>
      <c r="Q7" s="6"/>
    </row>
    <row r="8" spans="1:17" ht="23.25" thickBot="1" x14ac:dyDescent="0.4">
      <c r="A8" s="1" t="s">
        <v>10</v>
      </c>
      <c r="B8" s="6">
        <f>+นครนายก!B8+นครนายก!B25+นครนายก!B42+นครนายก!B60+นครนายก!B78+นครนายก!B95</f>
        <v>2285</v>
      </c>
      <c r="C8" s="6">
        <f>+นครนายก!C8+นครนายก!C25+นครนายก!C42+นครนายก!C60+นครนายก!C78+นครนายก!C95</f>
        <v>2240</v>
      </c>
      <c r="D8" s="6">
        <f>+นครนายก!D8+นครนายก!D25+นครนายก!D42+นครนายก!D60+นครนายก!D78+นครนายก!D95</f>
        <v>2427</v>
      </c>
      <c r="E8" s="6">
        <f>+นครนายก!E8+นครนายก!E25+นครนายก!E42+นครนายก!E60+นครนายก!E78+นครนายก!E95</f>
        <v>540</v>
      </c>
      <c r="F8" s="6">
        <f>+นครนายก!F8+นครนายก!F25+นครนายก!F42+นครนายก!F60+นครนายก!F78+นครนายก!F95</f>
        <v>2896.9928</v>
      </c>
      <c r="G8" s="6">
        <f>+นครนายก!G8+นครนายก!G25+นครนายก!G42+นครนายก!G60+นครนายก!G78+นครนายก!G95</f>
        <v>2913.6113999999998</v>
      </c>
      <c r="H8" s="6">
        <f>+นครนายก!H8+นครนายก!H25+นครนายก!H42+นครนายก!H60+นครนายก!H78+นครนายก!H95</f>
        <v>3349.8771999999999</v>
      </c>
      <c r="I8" s="6">
        <f>+นครนายก!I8+นครนายก!I25+นครนายก!I42+นครนายก!I60+นครนายก!I78+นครนายก!I95</f>
        <v>614.23750000000007</v>
      </c>
      <c r="J8" s="6">
        <f>+นครนายก!J8+นครนายก!J25+นครนายก!J42+นครนายก!J60+นครนายก!J78+นครนายก!J95</f>
        <v>2891.8960999999999</v>
      </c>
      <c r="K8" s="6">
        <f>+นครนายก!K8+นครนายก!K25+นครนายก!K42+นครนายก!K60+นครนายก!K78+นครนายก!K95</f>
        <v>2910.2476999999999</v>
      </c>
      <c r="L8" s="6">
        <f>+นครนายก!L8+นครนายก!L25+นครนายก!L42+นครนายก!L60+นครนายก!L78+นครนายก!L95</f>
        <v>3341.7514000000001</v>
      </c>
      <c r="M8" s="6">
        <f>+นครนายก!M8+นครนายก!M25+นครนายก!M42+นครนายก!M60+นครนายก!M78+นครนายก!M95</f>
        <v>612.48379999999997</v>
      </c>
      <c r="N8" s="6"/>
      <c r="O8" s="6"/>
      <c r="P8" s="6"/>
      <c r="Q8" s="6"/>
    </row>
    <row r="9" spans="1:17" ht="23.25" thickBot="1" x14ac:dyDescent="0.4">
      <c r="A9" s="5" t="s">
        <v>11</v>
      </c>
      <c r="B9" s="6">
        <f>+นครนายก!B9+นครนายก!B26+นครนายก!B43+นครนายก!B61+นครนายก!B79+นครนายก!B96</f>
        <v>1951</v>
      </c>
      <c r="C9" s="6">
        <f>+นครนายก!C9+นครนายก!C26+นครนายก!C43+นครนายก!C61+นครนายก!C79+นครนายก!C96</f>
        <v>2204</v>
      </c>
      <c r="D9" s="6">
        <f>+นครนายก!D9+นครนายก!D26+นครนายก!D43+นครนายก!D61+นครนายก!D79+นครนายก!D96</f>
        <v>2341</v>
      </c>
      <c r="E9" s="6">
        <f>+นครนายก!E9+นครนายก!E26+นครนายก!E43+นครนายก!E61+นครนายก!E79+นครนายก!E96</f>
        <v>0</v>
      </c>
      <c r="F9" s="6">
        <f>+นครนายก!F9+นครนายก!F26+นครนายก!F43+นครนายก!F61+นครนายก!F79+นครนายก!F96</f>
        <v>2628.0247999999997</v>
      </c>
      <c r="G9" s="6">
        <f>+นครนายก!G9+นครนายก!G26+นครนายก!G43+นครนายก!G61+นครนายก!G79+นครนายก!G96</f>
        <v>3013.1424999999999</v>
      </c>
      <c r="H9" s="6">
        <f>+นครนายก!H9+นครนายก!H26+นครนายก!H43+นครนายก!H61+นครนายก!H79+นครนายก!H96</f>
        <v>3298.5407</v>
      </c>
      <c r="I9" s="6">
        <f>+นครนายก!I9+นครนายก!I26+นครนายก!I43+นครนายก!I61+นครนายก!I79+นครนายก!I96</f>
        <v>0</v>
      </c>
      <c r="J9" s="6">
        <f>+นครนายก!J9+นครนายก!J26+นครนายก!J43+นครนายก!J61+นครนายก!J79+นครนายก!J96</f>
        <v>2622.0531000000001</v>
      </c>
      <c r="K9" s="6">
        <f>+นครนายก!K9+นครนายก!K26+นครนายก!K43+นครนายก!K61+นครนายก!K79+นครนายก!K96</f>
        <v>3007.2645000000002</v>
      </c>
      <c r="L9" s="6">
        <f>+นครนายก!L9+นครนายก!L26+นครนายก!L43+นครนายก!L61+นครนายก!L79+นครนายก!L96</f>
        <v>3293.2773999999999</v>
      </c>
      <c r="M9" s="6">
        <f>+นครนายก!M9+นครนายก!M26+นครนายก!M43+นครนายก!M61+นครนายก!M79+นครนายก!M96</f>
        <v>0</v>
      </c>
      <c r="N9" s="6"/>
      <c r="O9" s="6"/>
      <c r="P9" s="6"/>
      <c r="Q9" s="6"/>
    </row>
    <row r="10" spans="1:17" ht="23.25" thickBot="1" x14ac:dyDescent="0.4">
      <c r="A10" s="1" t="s">
        <v>12</v>
      </c>
      <c r="B10" s="6">
        <f>+นครนายก!B10+นครนายก!B27+นครนายก!B44+นครนายก!B62+นครนายก!B80+นครนายก!B97</f>
        <v>2308</v>
      </c>
      <c r="C10" s="6">
        <f>+นครนายก!C10+นครนายก!C27+นครนายก!C44+นครนายก!C62+นครนายก!C80+นครนายก!C97</f>
        <v>2459</v>
      </c>
      <c r="D10" s="6">
        <f>+นครนายก!D10+นครนายก!D27+นครนายก!D44+นครนายก!D62+นครนายก!D80+นครนายก!D97</f>
        <v>2722</v>
      </c>
      <c r="E10" s="6">
        <f>+นครนายก!E10+นครนายก!E27+นครนายก!E44+นครนายก!E62+นครนายก!E80+นครนายก!E97</f>
        <v>0</v>
      </c>
      <c r="F10" s="6">
        <f>+นครนายก!F10+นครนายก!F27+นครนายก!F44+นครนายก!F62+นครนายก!F80+นครนายก!F97</f>
        <v>3173.4201000000003</v>
      </c>
      <c r="G10" s="6">
        <f>+นครนายก!G10+นครนายก!G27+นครนายก!G44+นครนายก!G62+นครนายก!G80+นครนายก!G97</f>
        <v>3141.8779999999997</v>
      </c>
      <c r="H10" s="6">
        <f>+นครนายก!H10+นครนายก!H27+นครนายก!H44+นครนายก!H62+นครนายก!H80+นครนายก!H97</f>
        <v>3631.2071999999998</v>
      </c>
      <c r="I10" s="6">
        <f>+นครนายก!I10+นครนายก!I27+นครนายก!I44+นครนายก!I62+นครนายก!I80+นครนายก!I97</f>
        <v>0</v>
      </c>
      <c r="J10" s="6">
        <f>+นครนายก!J10+นครนายก!J27+นครนายก!J44+นครนายก!J62+นครนายก!J80+นครนายก!J97</f>
        <v>3169.4056999999998</v>
      </c>
      <c r="K10" s="6">
        <f>+นครนายก!K10+นครนายก!K27+นครนายก!K44+นครนายก!K62+นครนายก!K80+นครนายก!K97</f>
        <v>3135.6832999999997</v>
      </c>
      <c r="L10" s="6">
        <f>+นครนายก!L10+นครนายก!L27+นครนายก!L44+นครนายก!L62+นครนายก!L80+นครนายก!L97</f>
        <v>3624.5486000000001</v>
      </c>
      <c r="M10" s="6">
        <f>+นครนายก!M10+นครนายก!M27+นครนายก!M44+นครนายก!M62+นครนายก!M80+นครนายก!M97</f>
        <v>0</v>
      </c>
      <c r="N10" s="6"/>
      <c r="O10" s="6"/>
      <c r="P10" s="6"/>
      <c r="Q10" s="6"/>
    </row>
    <row r="11" spans="1:17" ht="23.25" thickBot="1" x14ac:dyDescent="0.4">
      <c r="A11" s="5" t="s">
        <v>13</v>
      </c>
      <c r="B11" s="6">
        <f>+นครนายก!B11+นครนายก!B28+นครนายก!B45+นครนายก!B63+นครนายก!B81+นครนายก!B98</f>
        <v>2090</v>
      </c>
      <c r="C11" s="6">
        <f>+นครนายก!C11+นครนายก!C28+นครนายก!C45+นครนายก!C63+นครนายก!C81+นครนายก!C98</f>
        <v>2255</v>
      </c>
      <c r="D11" s="6">
        <f>+นครนายก!D11+นครนายก!D28+นครนายก!D45+นครนายก!D63+นครนายก!D81+นครนายก!D98</f>
        <v>2444</v>
      </c>
      <c r="E11" s="6">
        <f>+นครนายก!E11+นครนายก!E28+นครนายก!E45+นครนายก!E63+นครนายก!E81+นครนายก!E98</f>
        <v>0</v>
      </c>
      <c r="F11" s="6">
        <f>+นครนายก!F11+นครนายก!F28+นครนายก!F45+นครนายก!F63+นครนายก!F81+นครนายก!F98</f>
        <v>2927.1427999999996</v>
      </c>
      <c r="G11" s="6">
        <f>+นครนายก!G11+นครนายก!G28+นครนายก!G45+นครนายก!G63+นครนายก!G81+นครนายก!G98</f>
        <v>3166.7001999999998</v>
      </c>
      <c r="H11" s="6">
        <f>+นครนายก!H11+นครนายก!H28+นครนายก!H45+นครนายก!H63+นครนายก!H81+นครนายก!H98</f>
        <v>3429.7047000000002</v>
      </c>
      <c r="I11" s="6">
        <f>+นครนายก!I11+นครนายก!I28+นครนายก!I45+นครนายก!I63+นครนายก!I81+นครนายก!I98</f>
        <v>0</v>
      </c>
      <c r="J11" s="6">
        <f>+นครนายก!J11+นครนายก!J28+นครนายก!J45+นครนายก!J63+นครนายก!J81+นครนายก!J98</f>
        <v>2920.5386000000003</v>
      </c>
      <c r="K11" s="6">
        <f>+นครนายก!K11+นครนายก!K28+นครนายก!K45+นครนายก!K63+นครนายก!K81+นครนายก!K98</f>
        <v>3162.3671999999997</v>
      </c>
      <c r="L11" s="6">
        <f>+นครนายก!L11+นครนายก!L28+นครนายก!L45+นครนายก!L63+นครนายก!L81+นครนายก!L98</f>
        <v>3421.4094</v>
      </c>
      <c r="M11" s="6">
        <f>+นครนายก!M11+นครนายก!M28+นครนายก!M45+นครนายก!M63+นครนายก!M81+นครนายก!M98</f>
        <v>0</v>
      </c>
      <c r="N11" s="6"/>
      <c r="O11" s="6"/>
      <c r="P11" s="6"/>
      <c r="Q11" s="6"/>
    </row>
    <row r="12" spans="1:17" ht="23.25" thickBot="1" x14ac:dyDescent="0.4">
      <c r="A12" s="1" t="s">
        <v>14</v>
      </c>
      <c r="B12" s="6">
        <f>+นครนายก!B12+นครนายก!B29+นครนายก!B46+นครนายก!B64+นครนายก!B82+นครนายก!B99</f>
        <v>2260</v>
      </c>
      <c r="C12" s="6">
        <f>+นครนายก!C12+นครนายก!C29+นครนายก!C46+นครนายก!C64+นครนายก!C82+นครนายก!C99</f>
        <v>2427</v>
      </c>
      <c r="D12" s="6">
        <f>+นครนายก!D12+นครนายก!D29+นครนายก!D46+นครนายก!D64+นครนายก!D82+นครนายก!D99</f>
        <v>2446</v>
      </c>
      <c r="E12" s="6">
        <f>+นครนายก!E12+นครนายก!E29+นครนายก!E46+นครนายก!E64+นครนายก!E82+นครนายก!E99</f>
        <v>0</v>
      </c>
      <c r="F12" s="6">
        <f>+นครนายก!F12+นครนายก!F29+นครนายก!F46+นครนายก!F64+นครนายก!F82+นครนายก!F99</f>
        <v>2910.3495999999996</v>
      </c>
      <c r="G12" s="6">
        <f>+นครนายก!G12+นครนายก!G29+นครนายก!G46+นครนายก!G64+นครนายก!G82+นครนายก!G99</f>
        <v>3401.2837</v>
      </c>
      <c r="H12" s="6">
        <f>+นครนายก!H12+นครนายก!H29+นครนายก!H46+นครนายก!H64+นครนายก!H82+นครนายก!H99</f>
        <v>3597.8096</v>
      </c>
      <c r="I12" s="6">
        <f>+นครนายก!I12+นครนายก!I29+นครนายก!I46+นครนายก!I64+นครนายก!I82+นครนายก!I99</f>
        <v>0</v>
      </c>
      <c r="J12" s="6">
        <f>+นครนายก!J12+นครนายก!J29+นครนายก!J46+นครนายก!J64+นครนายก!J82+นครนายก!J99</f>
        <v>2905.9703</v>
      </c>
      <c r="K12" s="6">
        <f>+นครนายก!K12+นครนายก!K29+นครนายก!K46+นครนายก!K64+นครนายก!K82+นครนายก!K99</f>
        <v>3393.7615000000001</v>
      </c>
      <c r="L12" s="6">
        <f>+นครนายก!L12+นครนายก!L29+นครนายก!L46+นครนายก!L64+นครนายก!L82+นครนายก!L99</f>
        <v>3592.3274000000001</v>
      </c>
      <c r="M12" s="6">
        <f>+นครนายก!M12+นครนายก!M29+นครนายก!M46+นครนายก!M64+นครนายก!M82+นครนายก!M99</f>
        <v>0</v>
      </c>
      <c r="N12" s="6"/>
      <c r="O12" s="6"/>
      <c r="P12" s="6"/>
      <c r="Q12" s="6"/>
    </row>
    <row r="13" spans="1:17" ht="23.25" thickBot="1" x14ac:dyDescent="0.4">
      <c r="A13" s="5" t="s">
        <v>15</v>
      </c>
      <c r="B13" s="6">
        <f>+นครนายก!B13+นครนายก!B30+นครนายก!B47+นครนายก!B65+นครนายก!B83+นครนายก!B100</f>
        <v>2318</v>
      </c>
      <c r="C13" s="6">
        <f>+นครนายก!C13+นครนายก!C30+นครนายก!C47+นครนายก!C65+นครนายก!C83+นครนายก!C100</f>
        <v>2551</v>
      </c>
      <c r="D13" s="6">
        <f>+นครนายก!D13+นครนายก!D30+นครนายก!D47+นครนายก!D65+นครนายก!D83+นครนายก!D100</f>
        <v>2708</v>
      </c>
      <c r="E13" s="6">
        <f>+นครนายก!E13+นครนายก!E30+นครนายก!E47+นครนายก!E65+นครนายก!E83+นครนายก!E100</f>
        <v>0</v>
      </c>
      <c r="F13" s="6">
        <f>+นครนายก!F13+นครนายก!F30+นครนายก!F47+นครนายก!F65+นครนายก!F83+นครนายก!F100</f>
        <v>2910.3923999999997</v>
      </c>
      <c r="G13" s="6">
        <f>+นครนายก!G13+นครนายก!G30+นครนายก!G47+นครนายก!G65+นครนายก!G83+นครนายก!G100</f>
        <v>3233.9796000000001</v>
      </c>
      <c r="H13" s="6">
        <f>+นครนายก!H13+นครนายก!H30+นครนายก!H47+นครนายก!H65+นครนายก!H83+นครนายก!H100</f>
        <v>3604.6392999999998</v>
      </c>
      <c r="I13" s="6">
        <f>+นครนายก!I13+นครนายก!I30+นครนายก!I47+นครนายก!I65+นครนายก!I83+นครนายก!I100</f>
        <v>0</v>
      </c>
      <c r="J13" s="6">
        <f>+นครนายก!J13+นครนายก!J30+นครนายก!J47+นครนายก!J65+นครนายก!J83+นครนายก!J100</f>
        <v>2905.125</v>
      </c>
      <c r="K13" s="6">
        <f>+นครนายก!K13+นครนายก!K30+นครนายก!K47+นครนายก!K65+นครนายก!K83+นครนายก!K100</f>
        <v>3227.2314999999999</v>
      </c>
      <c r="L13" s="6">
        <f>+นครนายก!L13+นครนายก!L30+นครนายก!L47+นครนายก!L65+นครนายก!L83+นครนายก!L100</f>
        <v>3596.0366000000004</v>
      </c>
      <c r="M13" s="6">
        <f>+นครนายก!M13+นครนายก!M30+นครนายก!M47+นครนายก!M65+นครนายก!M83+นครนายก!M100</f>
        <v>0</v>
      </c>
      <c r="N13" s="6"/>
      <c r="O13" s="6"/>
      <c r="P13" s="6"/>
      <c r="Q13" s="6"/>
    </row>
    <row r="14" spans="1:17" ht="23.25" thickBot="1" x14ac:dyDescent="0.4">
      <c r="A14" s="1" t="s">
        <v>16</v>
      </c>
      <c r="B14" s="6">
        <f>+นครนายก!B14+นครนายก!B31+นครนายก!B48+นครนายก!B66+นครนายก!B84+นครนายก!B101</f>
        <v>2458</v>
      </c>
      <c r="C14" s="6">
        <f>+นครนายก!C14+นครนายก!C31+นครนายก!C48+นครนายก!C66+นครนายก!C84+นครนายก!C101</f>
        <v>2742</v>
      </c>
      <c r="D14" s="6">
        <f>+นครนายก!D14+นครนายก!D31+นครนายก!D48+นครนายก!D66+นครนายก!D84+นครนายก!D101</f>
        <v>2653</v>
      </c>
      <c r="E14" s="6">
        <f>+นครนายก!E14+นครนายก!E31+นครนายก!E48+นครนายก!E66+นครนายก!E84+นครนายก!E101</f>
        <v>0</v>
      </c>
      <c r="F14" s="6">
        <f>+นครนายก!F14+นครนายก!F31+นครนายก!F48+นครนายก!F66+นครนายก!F84+นครนายก!F101</f>
        <v>2972.7109</v>
      </c>
      <c r="G14" s="6">
        <f>+นครนายก!G14+นครนายก!G31+นครนายก!G48+นครนายก!G66+นครนายก!G84+นครนายก!G101</f>
        <v>3569.6647000000003</v>
      </c>
      <c r="H14" s="6">
        <f>+นครนายก!H14+นครนายก!H31+นครนายก!H48+นครนายก!H66+นครนายก!H84+นครนายก!H101</f>
        <v>3973.6059000000005</v>
      </c>
      <c r="I14" s="6">
        <f>+นครนายก!I14+นครนายก!I31+นครนายก!I48+นครนายก!I66+นครนายก!I84+นครนายก!I101</f>
        <v>0</v>
      </c>
      <c r="J14" s="6">
        <f>+นครนายก!J14+นครนายก!J31+นครนายก!J48+นครนายก!J66+นครนายก!J84+นครนายก!J101</f>
        <v>2966.5600999999997</v>
      </c>
      <c r="K14" s="6">
        <f>+นครนายก!K14+นครนายก!K31+นครนายก!K48+นครนายก!K66+นครนายก!K84+นครนายก!K101</f>
        <v>3563.0108</v>
      </c>
      <c r="L14" s="6">
        <f>+นครนายก!L14+นครนายก!L31+นครนายก!L48+นครนายก!L66+นครนายก!L84+นครนายก!L101</f>
        <v>3962.9408999999996</v>
      </c>
      <c r="M14" s="6">
        <f>+นครนายก!M14+นครนายก!M31+นครนายก!M48+นครนายก!M66+นครนายก!M84+นครนายก!M101</f>
        <v>0</v>
      </c>
      <c r="N14" s="6"/>
      <c r="O14" s="6"/>
      <c r="P14" s="6"/>
      <c r="Q14" s="6"/>
    </row>
    <row r="15" spans="1:17" ht="23.25" thickBot="1" x14ac:dyDescent="0.4">
      <c r="A15" s="5" t="s">
        <v>17</v>
      </c>
      <c r="B15" s="6">
        <f>+นครนายก!B15+นครนายก!B32+นครนายก!B49+นครนายก!B67+นครนายก!B85+นครนายก!B102</f>
        <v>2511</v>
      </c>
      <c r="C15" s="6">
        <f>+นครนายก!C15+นครนายก!C32+นครนายก!C49+นครนายก!C67+นครนายก!C85+นครนายก!C102</f>
        <v>2806</v>
      </c>
      <c r="D15" s="6">
        <f>+นครนายก!D15+นครนายก!D32+นครนายก!D49+นครนายก!D67+นครนายก!D85+นครนายก!D102</f>
        <v>2946</v>
      </c>
      <c r="E15" s="6">
        <f>+นครนายก!E15+นครนายก!E32+นครนายก!E49+นครนายก!E67+นครนายก!E85+นครนายก!E102</f>
        <v>0</v>
      </c>
      <c r="F15" s="6">
        <f>+นครนายก!F15+นครนายก!F32+นครนายก!F49+นครนายก!F67+นครนายก!F85+นครนายก!F102</f>
        <v>3090.2829999999999</v>
      </c>
      <c r="G15" s="6">
        <f>+นครนายก!G15+นครนายก!G32+นครนายก!G49+นครนายก!G67+นครนายก!G85+นครนายก!G102</f>
        <v>3419.8696</v>
      </c>
      <c r="H15" s="6">
        <f>+นครนายก!H15+นครนายก!H32+นครนายก!H49+นครนายก!H67+นครนายก!H85+นครนายก!H102</f>
        <v>4287.9552999999996</v>
      </c>
      <c r="I15" s="6">
        <f>+นครนายก!I15+นครนายก!I32+นครนายก!I49+นครนายก!I67+นครนายก!I85+นครนายก!I102</f>
        <v>0</v>
      </c>
      <c r="J15" s="6">
        <f>+นครนายก!J15+นครนายก!J32+นครนายก!J49+นครนายก!J67+นครนายก!J85+นครนายก!J102</f>
        <v>3086.8453</v>
      </c>
      <c r="K15" s="6">
        <f>+นครนายก!K15+นครนายก!K32+นครนายก!K49+นครนายก!K67+นครนายก!K85+นครนายก!K102</f>
        <v>3413.1310999999996</v>
      </c>
      <c r="L15" s="6">
        <f>+นครนายก!L15+นครนายก!L32+นครนายก!L49+นครนายก!L67+นครนายก!L85+นครนายก!L102</f>
        <v>4281.0483999999997</v>
      </c>
      <c r="M15" s="6">
        <f>+นครนายก!M15+นครนายก!M32+นครนายก!M49+นครนายก!M67+นครนายก!M85+นครนายก!M102</f>
        <v>0</v>
      </c>
      <c r="N15" s="6"/>
      <c r="O15" s="6"/>
      <c r="P15" s="6"/>
      <c r="Q15" s="6"/>
    </row>
    <row r="16" spans="1:17" ht="23.25" thickBot="1" x14ac:dyDescent="0.4">
      <c r="A16" s="1" t="s">
        <v>18</v>
      </c>
      <c r="B16" s="6">
        <f>+นครนายก!B16+นครนายก!B33+นครนายก!B50+นครนายก!B68+นครนายก!B86+นครนายก!B103</f>
        <v>2330</v>
      </c>
      <c r="C16" s="6">
        <f>+นครนายก!C16+นครนายก!C33+นครนายก!C50+นครนายก!C68+นครนายก!C86+นครนายก!C103</f>
        <v>2878</v>
      </c>
      <c r="D16" s="6">
        <f>+นครนายก!D16+นครนายก!D33+นครนายก!D50+นครนายก!D68+นครนายก!D86+นครนายก!D103</f>
        <v>2889</v>
      </c>
      <c r="E16" s="6">
        <f>+นครนายก!E16+นครนายก!E33+นครนายก!E50+นครนายก!E68+นครนายก!E86+นครนายก!E103</f>
        <v>0</v>
      </c>
      <c r="F16" s="6">
        <f>+นครนายก!F16+นครนายก!F33+นครนายก!F50+นครนายก!F68+นครนายก!F86+นครนายก!F103</f>
        <v>2743.4575000000004</v>
      </c>
      <c r="G16" s="6">
        <f>+นครนายก!G16+นครนายก!G33+นครนายก!G50+นครนายก!G68+นครนายก!G86+นครนายก!G103</f>
        <v>3412.4526000000001</v>
      </c>
      <c r="H16" s="6">
        <f>+นครนายก!H16+นครนายก!H33+นครนายก!H50+นครนายก!H68+นครนายก!H86+นครนายก!H103</f>
        <v>4045.4521</v>
      </c>
      <c r="I16" s="6">
        <f>+นครนายก!I16+นครนายก!I33+นครนายก!I50+นครนายก!I68+นครนายก!I86+นครนายก!I103</f>
        <v>0</v>
      </c>
      <c r="J16" s="6">
        <f>+นครนายก!J16+นครนายก!J33+นครนายก!J50+นครนายก!J68+นครนายก!J86+นครนายก!J103</f>
        <v>2739.5465999999997</v>
      </c>
      <c r="K16" s="6">
        <f>+นครนายก!K16+นครนายก!K33+นครนายก!K50+นครนายก!K68+นครนายก!K86+นครนายก!K103</f>
        <v>3407.6993000000002</v>
      </c>
      <c r="L16" s="6">
        <f>+นครนายก!L16+นครนายก!L33+นครนายก!L50+นครนายก!L68+นครนายก!L86+นครนายก!L103</f>
        <v>4037.1439</v>
      </c>
      <c r="M16" s="6">
        <f>+นครนายก!M16+นครนายก!M33+นครนายก!M50+นครนายก!M68+นครนายก!M86+นครนายก!M103</f>
        <v>0</v>
      </c>
      <c r="N16" s="6"/>
      <c r="O16" s="6"/>
      <c r="P16" s="6"/>
      <c r="Q16" s="6"/>
    </row>
    <row r="17" spans="1:17" x14ac:dyDescent="0.35">
      <c r="A17" s="11" t="s">
        <v>20</v>
      </c>
      <c r="B17" s="6">
        <f>+นครนายก!B17+นครนายก!B34+นครนายก!B51+นครนายก!B69+นครนายก!B87+นครนายก!B104</f>
        <v>27125</v>
      </c>
      <c r="C17" s="6">
        <f>+นครนายก!C17+นครนายก!C34+นครนายก!C51+นครนายก!C69+นครนายก!C87+นครนายก!C104</f>
        <v>29540</v>
      </c>
      <c r="D17" s="6">
        <f>+นครนายก!D17+นครนายก!D34+นครนายก!D51+นครนายก!D69+นครนายก!D87+นครนายก!D104</f>
        <v>31751</v>
      </c>
      <c r="E17" s="6">
        <f>+นครนายก!E17+นครนายก!E34+นครนายก!E51+นครนายก!E69+นครนายก!E87+นครนายก!E104</f>
        <v>8376</v>
      </c>
      <c r="F17" s="6">
        <f>+นครนายก!F17+นครนายก!F34+นครนายก!F51+นครนายก!F69+นครนายก!F87+นครนายก!F104</f>
        <v>34783.761500000001</v>
      </c>
      <c r="G17" s="6">
        <f>+นครนายก!G17+นครนายก!G34+นครนายก!G51+นครนายก!G69+นครนายก!G87+นครนายก!G104</f>
        <v>38282.320299999999</v>
      </c>
      <c r="H17" s="6">
        <f>+นครนายก!H17+นครนายก!H34+นครนายก!H51+นครนายก!H69+นครนายก!H87+นครนายก!H104</f>
        <v>43955.920299999998</v>
      </c>
      <c r="I17" s="6">
        <f>+นครนายก!I17+นครนายก!I34+นครนายก!I51+นครนายก!I69+นครนายก!I87+นครนายก!I104</f>
        <v>12086.727800000001</v>
      </c>
      <c r="J17" s="6">
        <f>+นครนายก!J17+นครนายก!J34+นครนายก!J51+นครนายก!J69+นครนายก!J87+นครนายก!J104</f>
        <v>34715.1325</v>
      </c>
      <c r="K17" s="6">
        <f>+นครนายก!K17+นครนายก!K34+นครนายก!K51+นครนายก!K69+นครนายก!K87+นครนายก!K104</f>
        <v>38218.746699999996</v>
      </c>
      <c r="L17" s="6">
        <f>+นครนายก!L17+นครนายก!L34+นครนายก!L51+นครนายก!L69+นครนายก!L87+นครนายก!L104</f>
        <v>43865.045400000003</v>
      </c>
      <c r="M17" s="6">
        <f>+นครนายก!M17+นครนายก!M34+นครนายก!M51+นครนายก!M69+นครนายก!M87+นครนายก!M104</f>
        <v>12049.4684</v>
      </c>
      <c r="N17" s="6"/>
      <c r="O17" s="6"/>
      <c r="P17" s="6"/>
      <c r="Q17" s="6"/>
    </row>
    <row r="18" spans="1:17" x14ac:dyDescent="0.3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84"/>
      <c r="Q18" s="84"/>
    </row>
  </sheetData>
  <mergeCells count="8">
    <mergeCell ref="A18:O18"/>
    <mergeCell ref="A1:O1"/>
    <mergeCell ref="A2:O2"/>
    <mergeCell ref="A3:A4"/>
    <mergeCell ref="C3:D3"/>
    <mergeCell ref="F3:G3"/>
    <mergeCell ref="J3:M3"/>
    <mergeCell ref="N3:Q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1" sqref="I11"/>
    </sheetView>
  </sheetViews>
  <sheetFormatPr defaultRowHeight="22.5" x14ac:dyDescent="0.35"/>
  <cols>
    <col min="1" max="1" width="12.125" customWidth="1"/>
    <col min="6" max="8" width="9.75" bestFit="1" customWidth="1"/>
    <col min="9" max="9" width="9.125" bestFit="1" customWidth="1"/>
    <col min="10" max="12" width="9.75" bestFit="1" customWidth="1"/>
    <col min="13" max="13" width="9.125" bestFit="1" customWidth="1"/>
  </cols>
  <sheetData>
    <row r="1" spans="1:17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</row>
    <row r="2" spans="1:17" x14ac:dyDescent="0.35">
      <c r="A2" s="178" t="s">
        <v>379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</row>
    <row r="3" spans="1:17" ht="23.25" customHeight="1" thickBot="1" x14ac:dyDescent="0.4">
      <c r="A3" s="183" t="s">
        <v>35</v>
      </c>
      <c r="B3" s="187" t="s">
        <v>3</v>
      </c>
      <c r="C3" s="187"/>
      <c r="D3" s="187"/>
      <c r="E3" s="187"/>
      <c r="F3" s="188" t="s">
        <v>4</v>
      </c>
      <c r="G3" s="188"/>
      <c r="H3" s="188"/>
      <c r="I3" s="188"/>
      <c r="J3" s="185" t="s">
        <v>5</v>
      </c>
      <c r="K3" s="185"/>
      <c r="L3" s="185"/>
      <c r="M3" s="185"/>
      <c r="N3" s="186" t="s">
        <v>6</v>
      </c>
      <c r="O3" s="186"/>
      <c r="P3" s="186"/>
      <c r="Q3" s="186"/>
    </row>
    <row r="4" spans="1:17" ht="24" thickTop="1" thickBot="1" x14ac:dyDescent="0.4">
      <c r="A4" s="184"/>
      <c r="B4" s="119">
        <v>2557</v>
      </c>
      <c r="C4" s="16">
        <v>2558</v>
      </c>
      <c r="D4" s="16">
        <v>2559</v>
      </c>
      <c r="E4" s="16">
        <v>2560</v>
      </c>
      <c r="F4" s="42">
        <v>2557</v>
      </c>
      <c r="G4" s="42">
        <v>2558</v>
      </c>
      <c r="H4" s="42">
        <v>2559</v>
      </c>
      <c r="I4" s="42">
        <v>2560</v>
      </c>
      <c r="J4" s="41">
        <v>2557</v>
      </c>
      <c r="K4" s="41">
        <v>2558</v>
      </c>
      <c r="L4" s="41">
        <v>2559</v>
      </c>
      <c r="M4" s="41">
        <v>2560</v>
      </c>
      <c r="N4" s="17">
        <v>2557</v>
      </c>
      <c r="O4" s="17">
        <v>2558</v>
      </c>
      <c r="P4" s="17">
        <v>2559</v>
      </c>
      <c r="Q4" s="17">
        <v>2560</v>
      </c>
    </row>
    <row r="5" spans="1:17" ht="24" thickTop="1" thickBot="1" x14ac:dyDescent="0.4">
      <c r="A5" s="107" t="s">
        <v>280</v>
      </c>
      <c r="B5" s="112">
        <f>+นครนายก!B17</f>
        <v>13594</v>
      </c>
      <c r="C5" s="112">
        <f>+นครนายก!C17</f>
        <v>14967</v>
      </c>
      <c r="D5" s="112">
        <f>+นครนายก!D17</f>
        <v>15730</v>
      </c>
      <c r="E5" s="112">
        <f>+นครนายก!E17</f>
        <v>4337</v>
      </c>
      <c r="F5" s="142">
        <f>+นครนายก!F17</f>
        <v>17437.214100000001</v>
      </c>
      <c r="G5" s="142">
        <f>+นครนายก!G17</f>
        <v>18138.067500000001</v>
      </c>
      <c r="H5" s="142">
        <f>+นครนายก!H17</f>
        <v>19492.8338</v>
      </c>
      <c r="I5" s="142">
        <f>+นครนายก!I17</f>
        <v>5571.9323999999997</v>
      </c>
      <c r="J5" s="142">
        <f>+นครนายก!J17</f>
        <v>17420.7683</v>
      </c>
      <c r="K5" s="142">
        <f>+นครนายก!K17</f>
        <v>18114.232899999999</v>
      </c>
      <c r="L5" s="142">
        <f>+นครนายก!L17</f>
        <v>19472.9715</v>
      </c>
      <c r="M5" s="142">
        <f>+นครนายก!M17</f>
        <v>5560.2773999999999</v>
      </c>
      <c r="N5" s="113">
        <f>+นครนายก!N17</f>
        <v>1.28</v>
      </c>
      <c r="O5" s="113">
        <f>+นครนายก!O17</f>
        <v>1.21</v>
      </c>
      <c r="P5" s="113">
        <f>+นครนายก!P17</f>
        <v>1.24</v>
      </c>
      <c r="Q5" s="113">
        <f>+นครนายก!Q17</f>
        <v>1.28</v>
      </c>
    </row>
    <row r="6" spans="1:17" ht="23.25" thickBot="1" x14ac:dyDescent="0.4">
      <c r="A6" s="107" t="s">
        <v>282</v>
      </c>
      <c r="B6" s="112">
        <f>+นครนายก!B34</f>
        <v>1113</v>
      </c>
      <c r="C6" s="112">
        <f>+นครนายก!C34</f>
        <v>1141</v>
      </c>
      <c r="D6" s="112">
        <f>+นครนายก!D34</f>
        <v>1242</v>
      </c>
      <c r="E6" s="112">
        <f>+นครนายก!E34</f>
        <v>258</v>
      </c>
      <c r="F6" s="142">
        <f>+นครนายก!F34</f>
        <v>596.85209999999995</v>
      </c>
      <c r="G6" s="142">
        <f>+นครนายก!G34</f>
        <v>660.61569999999995</v>
      </c>
      <c r="H6" s="142">
        <f>+นครนายก!H34</f>
        <v>758.69179999999994</v>
      </c>
      <c r="I6" s="142">
        <f>+นครนายก!I34</f>
        <v>156.58770000000001</v>
      </c>
      <c r="J6" s="142">
        <f>+นครนายก!J34</f>
        <v>593.36519999999996</v>
      </c>
      <c r="K6" s="142">
        <f>+นครนายก!K34</f>
        <v>656.22080000000005</v>
      </c>
      <c r="L6" s="142">
        <f>+นครนายก!L34</f>
        <v>752.95249999999999</v>
      </c>
      <c r="M6" s="142">
        <f>+นครนายก!M34</f>
        <v>155.90950000000001</v>
      </c>
      <c r="N6" s="113">
        <f>+นครนายก!N34</f>
        <v>0.54</v>
      </c>
      <c r="O6" s="113">
        <f>+นครนายก!O34</f>
        <v>0.57999999999999996</v>
      </c>
      <c r="P6" s="113">
        <f>+นครนายก!P34</f>
        <v>0.61</v>
      </c>
      <c r="Q6" s="113">
        <f>+นครนายก!Q34</f>
        <v>0.61</v>
      </c>
    </row>
    <row r="7" spans="1:17" ht="23.25" thickBot="1" x14ac:dyDescent="0.4">
      <c r="A7" s="107" t="s">
        <v>284</v>
      </c>
      <c r="B7" s="112">
        <f>+นครนายก!B51</f>
        <v>4289</v>
      </c>
      <c r="C7" s="112">
        <f>+นครนายก!C51</f>
        <v>4350</v>
      </c>
      <c r="D7" s="112">
        <f>+นครนายก!D51</f>
        <v>4367</v>
      </c>
      <c r="E7" s="112">
        <f>+นครนายก!E51</f>
        <v>1062</v>
      </c>
      <c r="F7" s="142">
        <f>+นครนายก!F51</f>
        <v>2983.76</v>
      </c>
      <c r="G7" s="142">
        <f>+นครนายก!G51</f>
        <v>2188.9144000000001</v>
      </c>
      <c r="H7" s="142">
        <f>+นครนายก!H51</f>
        <v>2116.8968</v>
      </c>
      <c r="I7" s="142">
        <f>+นครนายก!I51</f>
        <v>548.55520000000001</v>
      </c>
      <c r="J7" s="142">
        <f>+นครนายก!J51</f>
        <v>2961.3951999999999</v>
      </c>
      <c r="K7" s="142">
        <f>+นครนายก!K51</f>
        <v>2177.1059</v>
      </c>
      <c r="L7" s="142">
        <f>+นครนายก!L51</f>
        <v>2106.6977000000002</v>
      </c>
      <c r="M7" s="142">
        <f>+นครนายก!M51</f>
        <v>546.04849999999999</v>
      </c>
      <c r="N7" s="113">
        <f>+นครนายก!N51</f>
        <v>0.7</v>
      </c>
      <c r="O7" s="113">
        <f>+นครนายก!O51</f>
        <v>0.5</v>
      </c>
      <c r="P7" s="113">
        <f>+นครนายก!P51</f>
        <v>0.48</v>
      </c>
      <c r="Q7" s="113">
        <f>+นครนายก!Q51</f>
        <v>0.52</v>
      </c>
    </row>
    <row r="8" spans="1:17" ht="23.25" thickBot="1" x14ac:dyDescent="0.4">
      <c r="A8" s="107" t="s">
        <v>286</v>
      </c>
      <c r="B8" s="112">
        <f>+นครนายก!B69</f>
        <v>2020</v>
      </c>
      <c r="C8" s="112">
        <f>+นครนายก!C69</f>
        <v>2067</v>
      </c>
      <c r="D8" s="112">
        <f>+นครนายก!D69</f>
        <v>2309</v>
      </c>
      <c r="E8" s="112">
        <f>+นครนายก!E69</f>
        <v>703</v>
      </c>
      <c r="F8" s="142">
        <f>+นครนายก!F69</f>
        <v>1297.3212000000001</v>
      </c>
      <c r="G8" s="142">
        <f>+นครนายก!G69</f>
        <v>1201.1846</v>
      </c>
      <c r="H8" s="142">
        <f>+นครนายก!H69</f>
        <v>1277.6714999999999</v>
      </c>
      <c r="I8" s="142">
        <f>+นครนายก!I69</f>
        <v>390.07729999999998</v>
      </c>
      <c r="J8" s="142">
        <f>+นครนายก!J69</f>
        <v>1289.5088000000001</v>
      </c>
      <c r="K8" s="142">
        <f>+นครนายก!K69</f>
        <v>1194.4209000000001</v>
      </c>
      <c r="L8" s="142">
        <f>+นครนายก!L69</f>
        <v>1272.1699000000001</v>
      </c>
      <c r="M8" s="142">
        <f>+นครนายก!M69</f>
        <v>388.11919999999998</v>
      </c>
      <c r="N8" s="113">
        <f>+นครนายก!N69</f>
        <v>0.64</v>
      </c>
      <c r="O8" s="113">
        <f>+นครนายก!O69</f>
        <v>0.57999999999999996</v>
      </c>
      <c r="P8" s="113">
        <f>+นครนายก!P69</f>
        <v>0.55000000000000004</v>
      </c>
      <c r="Q8" s="113">
        <f>+นครนายก!Q69</f>
        <v>0.55000000000000004</v>
      </c>
    </row>
    <row r="9" spans="1:17" ht="23.25" thickBot="1" x14ac:dyDescent="0.4">
      <c r="A9" s="107" t="s">
        <v>288</v>
      </c>
      <c r="B9" s="112">
        <f>+นครนายก!B87</f>
        <v>286</v>
      </c>
      <c r="C9" s="112">
        <f>+นครนายก!C87</f>
        <v>337</v>
      </c>
      <c r="D9" s="112">
        <f>+นครนายก!D87</f>
        <v>379</v>
      </c>
      <c r="E9" s="112">
        <f>+นครนายก!E87</f>
        <v>98</v>
      </c>
      <c r="F9" s="142">
        <f>+นครนายก!F87</f>
        <v>156.67169999999999</v>
      </c>
      <c r="G9" s="142">
        <f>+นครนายก!G87</f>
        <v>228.6602</v>
      </c>
      <c r="H9" s="142">
        <f>+นครนายก!H87</f>
        <v>293.52140000000003</v>
      </c>
      <c r="I9" s="142">
        <f>+นครนายก!I87</f>
        <v>64.618200000000002</v>
      </c>
      <c r="J9" s="142">
        <f>+นครนายก!J87</f>
        <v>159.03880000000001</v>
      </c>
      <c r="K9" s="142">
        <f>+นครนายก!K87</f>
        <v>230.97640000000001</v>
      </c>
      <c r="L9" s="142">
        <f>+นครนายก!L87</f>
        <v>294.28019999999998</v>
      </c>
      <c r="M9" s="142">
        <f>+นครนายก!M87</f>
        <v>64.955200000000005</v>
      </c>
      <c r="N9" s="113">
        <f>+นครนายก!N87</f>
        <v>0.55000000000000004</v>
      </c>
      <c r="O9" s="113">
        <f>+นครนายก!O87</f>
        <v>0.68</v>
      </c>
      <c r="P9" s="113">
        <f>+นครนายก!P87</f>
        <v>0.77</v>
      </c>
      <c r="Q9" s="113">
        <f>+นครนายก!Q87</f>
        <v>0.66</v>
      </c>
    </row>
    <row r="10" spans="1:17" ht="23.25" thickBot="1" x14ac:dyDescent="0.4">
      <c r="A10" s="107" t="s">
        <v>290</v>
      </c>
      <c r="B10" s="112">
        <f>+นครนายก!B104</f>
        <v>5823</v>
      </c>
      <c r="C10" s="112">
        <f>+นครนายก!C104</f>
        <v>6678</v>
      </c>
      <c r="D10" s="112">
        <f>+นครนายก!D104</f>
        <v>7724</v>
      </c>
      <c r="E10" s="112">
        <f>+นครนายก!E104</f>
        <v>1918</v>
      </c>
      <c r="F10" s="142">
        <f>+นครนายก!F104</f>
        <v>12311.9424</v>
      </c>
      <c r="G10" s="142">
        <f>+นครนายก!G104</f>
        <v>15864.877899999999</v>
      </c>
      <c r="H10" s="142">
        <f>+นครนายก!H104</f>
        <v>20016.305</v>
      </c>
      <c r="I10" s="142">
        <f>+นครนายก!I104</f>
        <v>5354.9570000000003</v>
      </c>
      <c r="J10" s="142">
        <f>+นครนายก!J104</f>
        <v>12291.056200000001</v>
      </c>
      <c r="K10" s="142">
        <f>+นครนายก!K104</f>
        <v>15845.7898</v>
      </c>
      <c r="L10" s="142">
        <f>+นครนายก!L104</f>
        <v>19965.973600000001</v>
      </c>
      <c r="M10" s="142">
        <f>+นครนายก!M104</f>
        <v>5334.1585999999998</v>
      </c>
      <c r="N10" s="113">
        <f>+นครนายก!N104</f>
        <v>2.11</v>
      </c>
      <c r="O10" s="113">
        <f>+นครนายก!O104</f>
        <v>2.38</v>
      </c>
      <c r="P10" s="113">
        <f>+นครนายก!P104</f>
        <v>2.59</v>
      </c>
      <c r="Q10" s="113">
        <f>+นครนายก!Q104</f>
        <v>2.79</v>
      </c>
    </row>
    <row r="11" spans="1:17" ht="23.25" thickBot="1" x14ac:dyDescent="0.4">
      <c r="A11" s="127" t="s">
        <v>20</v>
      </c>
      <c r="B11" s="112">
        <f>SUM(B5:B10)</f>
        <v>27125</v>
      </c>
      <c r="C11" s="112">
        <f t="shared" ref="C11:M11" si="0">SUM(C5:C10)</f>
        <v>29540</v>
      </c>
      <c r="D11" s="112">
        <f t="shared" si="0"/>
        <v>31751</v>
      </c>
      <c r="E11" s="112">
        <f t="shared" si="0"/>
        <v>8376</v>
      </c>
      <c r="F11" s="112">
        <f t="shared" si="0"/>
        <v>34783.761500000001</v>
      </c>
      <c r="G11" s="112">
        <f t="shared" si="0"/>
        <v>38282.320299999999</v>
      </c>
      <c r="H11" s="112">
        <f t="shared" si="0"/>
        <v>43955.920299999998</v>
      </c>
      <c r="I11" s="112">
        <f t="shared" si="0"/>
        <v>12086.727800000001</v>
      </c>
      <c r="J11" s="112">
        <f t="shared" si="0"/>
        <v>34715.1325</v>
      </c>
      <c r="K11" s="112">
        <f t="shared" si="0"/>
        <v>38218.746699999996</v>
      </c>
      <c r="L11" s="112">
        <f t="shared" si="0"/>
        <v>43865.045400000003</v>
      </c>
      <c r="M11" s="112">
        <f t="shared" si="0"/>
        <v>12049.4684</v>
      </c>
      <c r="N11" s="114"/>
      <c r="O11" s="114"/>
      <c r="P11" s="114"/>
      <c r="Q11" s="114"/>
    </row>
    <row r="12" spans="1:17" ht="23.25" thickBot="1" x14ac:dyDescent="0.4">
      <c r="A12" s="107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7" ht="23.25" thickBot="1" x14ac:dyDescent="0.4">
      <c r="A13" s="107"/>
      <c r="B13" s="114"/>
      <c r="C13" s="114"/>
      <c r="D13" s="112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7" ht="23.25" thickBot="1" x14ac:dyDescent="0.4">
      <c r="A14" s="107"/>
      <c r="B14" s="112"/>
      <c r="C14" s="112"/>
      <c r="D14" s="112"/>
      <c r="E14" s="114"/>
      <c r="F14" s="113"/>
      <c r="G14" s="113"/>
      <c r="H14" s="113"/>
      <c r="I14" s="114"/>
      <c r="J14" s="113"/>
      <c r="K14" s="113"/>
      <c r="L14" s="113"/>
      <c r="M14" s="114"/>
      <c r="N14" s="114"/>
      <c r="O14" s="114"/>
      <c r="P14" s="114"/>
      <c r="Q14" s="114"/>
    </row>
    <row r="15" spans="1:17" ht="23.25" thickBot="1" x14ac:dyDescent="0.4">
      <c r="A15" s="107"/>
      <c r="B15" s="112"/>
      <c r="C15" s="112"/>
      <c r="D15" s="112"/>
      <c r="E15" s="114"/>
      <c r="F15" s="113"/>
      <c r="G15" s="113"/>
      <c r="H15" s="113"/>
      <c r="I15" s="114"/>
      <c r="J15" s="113"/>
      <c r="K15" s="113"/>
      <c r="L15" s="113"/>
      <c r="M15" s="114"/>
      <c r="N15" s="114"/>
      <c r="O15" s="114"/>
      <c r="P15" s="114"/>
      <c r="Q15" s="114"/>
    </row>
    <row r="16" spans="1:17" ht="23.25" thickBot="1" x14ac:dyDescent="0.4">
      <c r="A16" s="107"/>
      <c r="B16" s="112"/>
      <c r="C16" s="112"/>
      <c r="D16" s="112"/>
      <c r="E16" s="114"/>
      <c r="F16" s="113"/>
      <c r="G16" s="113"/>
      <c r="H16" s="113"/>
      <c r="I16" s="114"/>
      <c r="J16" s="113"/>
      <c r="K16" s="113"/>
      <c r="L16" s="113"/>
      <c r="M16" s="114"/>
      <c r="N16" s="114"/>
      <c r="O16" s="114"/>
      <c r="P16" s="114"/>
      <c r="Q16" s="114"/>
    </row>
    <row r="17" spans="1:17" x14ac:dyDescent="0.35">
      <c r="A17" s="107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x14ac:dyDescent="0.35">
      <c r="A18" s="8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85"/>
      <c r="O18" s="85"/>
      <c r="P18" s="84"/>
      <c r="Q18" s="84"/>
    </row>
  </sheetData>
  <mergeCells count="7">
    <mergeCell ref="A1:O1"/>
    <mergeCell ref="A2:O2"/>
    <mergeCell ref="A3:A4"/>
    <mergeCell ref="J3:M3"/>
    <mergeCell ref="N3:Q3"/>
    <mergeCell ref="B3:E3"/>
    <mergeCell ref="F3:I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M9" sqref="M9"/>
    </sheetView>
  </sheetViews>
  <sheetFormatPr defaultRowHeight="22.5" x14ac:dyDescent="0.35"/>
  <cols>
    <col min="5" max="5" width="9.25" bestFit="1" customWidth="1"/>
  </cols>
  <sheetData>
    <row r="1" spans="1:5" ht="22.5" customHeight="1" x14ac:dyDescent="0.35">
      <c r="A1" s="178" t="s">
        <v>0</v>
      </c>
      <c r="B1" s="178"/>
      <c r="C1" s="178"/>
      <c r="D1" s="178"/>
      <c r="E1" s="178"/>
    </row>
    <row r="2" spans="1:5" x14ac:dyDescent="0.35">
      <c r="A2" s="178" t="s">
        <v>59</v>
      </c>
      <c r="B2" s="178"/>
      <c r="C2" s="178"/>
      <c r="D2" s="178"/>
      <c r="E2" s="178"/>
    </row>
    <row r="3" spans="1:5" ht="26.25" thickBot="1" x14ac:dyDescent="0.4">
      <c r="A3" s="179" t="s">
        <v>2</v>
      </c>
      <c r="B3" s="40" t="s">
        <v>3</v>
      </c>
      <c r="C3" s="40" t="s">
        <v>4</v>
      </c>
      <c r="D3" s="40" t="s">
        <v>5</v>
      </c>
      <c r="E3" s="36" t="s">
        <v>6</v>
      </c>
    </row>
    <row r="4" spans="1:5" ht="24" thickTop="1" thickBot="1" x14ac:dyDescent="0.4">
      <c r="A4" s="180"/>
      <c r="B4" s="9">
        <v>2557</v>
      </c>
      <c r="C4" s="9">
        <v>2557</v>
      </c>
      <c r="D4" s="9">
        <v>2557</v>
      </c>
      <c r="E4" s="10">
        <v>2557</v>
      </c>
    </row>
    <row r="5" spans="1:5" ht="24" thickTop="1" thickBot="1" x14ac:dyDescent="0.4">
      <c r="A5" s="43" t="s">
        <v>7</v>
      </c>
      <c r="B5" s="44">
        <f>+dataอยุธยา!B5+dataอยุธยา!B22+dataอยุธยา!B39+dataอยุธยา!B57+dataอยุธยา!B75+dataอยุธยา!B92+dataอยุธยา!B109+dataอยุธยา!B126+dataอยุธยา!B144+dataอยุธยา!B161+dataอยุธยา!B178+dataอยุธยา!B195+dataอยุธยา!B212+dataอยุธยา!B229+dataอยุธยา!B246+dataอยุธยา!B263</f>
        <v>5053</v>
      </c>
      <c r="C5" s="45">
        <f>+dataอยุธยา!F5+dataอยุธยา!F22+dataอยุธยา!F39+dataอยุธยา!F57+dataอยุธยา!F75+dataอยุธยา!F92+dataอยุธยา!F109+dataอยุธยา!F126+dataอยุธยา!F144+dataอยุธยา!F161+dataอยุธยา!F178+dataอยุธยา!F195+dataอยุธยา!F212+dataอยุธยา!F229+dataอยุธยา!F246+dataอยุธยา!F263</f>
        <v>5407.5341999999991</v>
      </c>
      <c r="D5" s="45">
        <f>+dataอยุธยา!J5+dataอยุธยา!J22+dataอยุธยา!J39+dataอยุธยา!J57+dataอยุธยา!J75+dataอยุธยา!J92+dataอยุธยา!J109+dataอยุธยา!J126+dataอยุธยา!J144+dataอยุธยา!J161+dataอยุธยา!J178+dataอยุธยา!J195+dataอยุธยา!J212+dataอยุธยา!J229+dataอยุธยา!J246+dataอยุธยา!J263</f>
        <v>5399.1488999999992</v>
      </c>
      <c r="E5" s="76">
        <f>+C5/B5</f>
        <v>1.0701631110231544</v>
      </c>
    </row>
    <row r="6" spans="1:5" ht="23.25" thickBot="1" x14ac:dyDescent="0.4">
      <c r="A6" s="46" t="s">
        <v>8</v>
      </c>
      <c r="B6" s="44">
        <f>+dataอยุธยา!B6+dataอยุธยา!B23+dataอยุธยา!B40+dataอยุธยา!B58+dataอยุธยา!B76+dataอยุธยา!B93+dataอยุธยา!B110+dataอยุธยา!B127+dataอยุธยา!B145+dataอยุธยา!B162+dataอยุธยา!B179+dataอยุธยา!B196+dataอยุธยา!B213+dataอยุธยา!B230+dataอยุธยา!B247+dataอยุธยา!B264</f>
        <v>4792</v>
      </c>
      <c r="C6" s="45">
        <f>+dataอยุธยา!F6+dataอยุธยา!F23+dataอยุธยา!F40+dataอยุธยา!F58+dataอยุธยา!F76+dataอยุธยา!F93+dataอยุธยา!F110+dataอยุธยา!F127+dataอยุธยา!F145+dataอยุธยา!F162+dataอยุธยา!F179+dataอยุธยา!F196+dataอยุธยา!F213+dataอยุธยา!F230+dataอยุธยา!F247+dataอยุธยา!F264</f>
        <v>5374.6076000000003</v>
      </c>
      <c r="D6" s="45">
        <f>+dataอยุธยา!J6+dataอยุธยา!J23+dataอยุธยา!J40+dataอยุธยา!J58+dataอยุธยา!J76+dataอยุธยา!J93+dataอยุธยา!J110+dataอยุธยา!J127+dataอยุธยา!J145+dataอยุธยา!J162+dataอยุธยา!J179+dataอยุธยา!J196+dataอยุธยา!J213+dataอยุธยา!J230+dataอยุธยา!J247+dataอยุธยา!J264</f>
        <v>5367.3737000000019</v>
      </c>
      <c r="E6" s="76">
        <f t="shared" ref="E6:E17" si="0">+C6/B6</f>
        <v>1.1215792153589317</v>
      </c>
    </row>
    <row r="7" spans="1:5" ht="23.25" thickBot="1" x14ac:dyDescent="0.4">
      <c r="A7" s="43" t="s">
        <v>9</v>
      </c>
      <c r="B7" s="44">
        <f>+dataอยุธยา!B7+dataอยุธยา!B24+dataอยุธยา!B41+dataอยุธยา!B59+dataอยุธยา!B77+dataอยุธยา!B94+dataอยุธยา!B111+dataอยุธยา!B128+dataอยุธยา!B146+dataอยุธยา!B163+dataอยุธยา!B180+dataอยุธยา!B197+dataอยุธยา!B214+dataอยุธยา!B231+dataอยุธยา!B248+dataอยุธยา!B265</f>
        <v>4648</v>
      </c>
      <c r="C7" s="45">
        <f>+dataอยุธยา!F7+dataอยุธยา!F24+dataอยุธยา!F41+dataอยุธยา!F59+dataอยุธยา!F77+dataอยุธยา!F94+dataอยุธยา!F111+dataอยุธยา!F128+dataอยุธยา!F146+dataอยุธยา!F163+dataอยุธยา!F180+dataอยุธยา!F197+dataอยุธยา!F214+dataอยุธยา!F231+dataอยุธยา!F248+dataอยุธยา!F265</f>
        <v>5450.0405999999994</v>
      </c>
      <c r="D7" s="45">
        <f>+dataอยุธยา!J7+dataอยุธยา!J24+dataอยุธยา!J41+dataอยุธยา!J59+dataอยุธยา!J77+dataอยุธยา!J94+dataอยุธยา!J111+dataอยุธยา!J128+dataอยุธยา!J146+dataอยุธยา!J163+dataอยุธยา!J180+dataอยุธยา!J197+dataอยุธยา!J214+dataอยุธยา!J231+dataอยุธยา!J248+dataอยุธยา!J265</f>
        <v>5441.3059999999987</v>
      </c>
      <c r="E7" s="76">
        <f t="shared" si="0"/>
        <v>1.1725560671256452</v>
      </c>
    </row>
    <row r="8" spans="1:5" ht="23.25" thickBot="1" x14ac:dyDescent="0.4">
      <c r="A8" s="46" t="s">
        <v>10</v>
      </c>
      <c r="B8" s="44">
        <f>+dataอยุธยา!B8+dataอยุธยา!B25+dataอยุธยา!B42+dataอยุธยา!B60+dataอยุธยา!B78+dataอยุธยา!B95+dataอยุธยา!B112+dataอยุธยา!B129+dataอยุธยา!B147+dataอยุธยา!B164+dataอยุธยา!B181+dataอยุธยา!B198+dataอยุธยา!B215+dataอยุธยา!B232+dataอยุธยา!B249+dataอยุธยา!B266</f>
        <v>4906</v>
      </c>
      <c r="C8" s="45">
        <f>+dataอยุธยา!F8+dataอยุธยา!F25+dataอยุธยา!F42+dataอยุธยา!F60+dataอยุธยา!F78+dataอยุธยา!F95+dataอยุธยา!F112+dataอยุธยา!F129+dataอยุธยา!F147+dataอยุธยา!F164+dataอยุธยา!F181+dataอยุธยา!F198+dataอยุธยา!F215+dataอยุธยา!F232+dataอยุธยา!F249+dataอยุธยา!F266</f>
        <v>5910.9308999999994</v>
      </c>
      <c r="D8" s="45">
        <f>+dataอยุธยา!J8+dataอยุธยา!J25+dataอยุธยา!J42+dataอยุธยา!J60+dataอยุธยา!J78+dataอยุธยา!J95+dataอยุธยา!J112+dataอยุธยา!J129+dataอยุธยา!J147+dataอยุธยา!J164+dataอยุธยา!J181+dataอยุธยา!J198+dataอยุธยา!J215+dataอยุธยา!J232+dataอยุธยา!J249+dataอยุธยา!J266</f>
        <v>5898.9222</v>
      </c>
      <c r="E8" s="76">
        <f t="shared" si="0"/>
        <v>1.2048371178149204</v>
      </c>
    </row>
    <row r="9" spans="1:5" ht="23.25" thickBot="1" x14ac:dyDescent="0.4">
      <c r="A9" s="43" t="s">
        <v>11</v>
      </c>
      <c r="B9" s="44">
        <f>+dataอยุธยา!B9+dataอยุธยา!B26+dataอยุธยา!B43+dataอยุธยา!B61+dataอยุธยา!B79+dataอยุธยา!B96+dataอยุธยา!B113+dataอยุธยา!B130+dataอยุธยา!B148+dataอยุธยา!B165+dataอยุธยา!B182+dataอยุธยา!B199+dataอยุธยา!B216+dataอยุธยา!B233+dataอยุธยา!B250+dataอยุธยา!B267</f>
        <v>4727</v>
      </c>
      <c r="C9" s="45">
        <f>+dataอยุธยา!F9+dataอยุธยา!F26+dataอยุธยา!F43+dataอยุธยา!F61+dataอยุธยา!F79+dataอยุธยา!F96+dataอยุธยา!F113+dataอยุธยา!F130+dataอยุธยา!F148+dataอยุธยา!F165+dataอยุธยา!F182+dataอยุธยา!F199+dataอยุธยา!F216+dataอยุธยา!F233+dataอยุธยา!F250+dataอยุธยา!F267</f>
        <v>5600.2529999999997</v>
      </c>
      <c r="D9" s="45">
        <f>+dataอยุธยา!J9+dataอยุธยา!J26+dataอยุธยา!J43+dataอยุธยา!J61+dataอยุธยา!J79+dataอยุธยา!J96+dataอยุธยา!J113+dataอยุธยา!J130+dataอยุธยา!J148+dataอยุธยา!J165+dataอยุธยา!J182+dataอยุธยา!J199+dataอยุธยา!J216+dataอยุธยา!J233+dataอยุธยา!J250+dataอยุธยา!J267</f>
        <v>5586.6936999999998</v>
      </c>
      <c r="E9" s="76">
        <f t="shared" si="0"/>
        <v>1.1847372540723502</v>
      </c>
    </row>
    <row r="10" spans="1:5" ht="23.25" thickBot="1" x14ac:dyDescent="0.4">
      <c r="A10" s="46" t="s">
        <v>12</v>
      </c>
      <c r="B10" s="44">
        <f>+dataอยุธยา!B10+dataอยุธยา!B27+dataอยุธยา!B44+dataอยุธยา!B62+dataอยุธยา!B80+dataอยุธยา!B97+dataอยุธยา!B114+dataอยุธยา!B131+dataอยุธยา!B149+dataอยุธยา!B166+dataอยุธยา!B183+dataอยุธยา!B200+dataอยุธยา!B217+dataอยุธยา!B234+dataอยุธยา!B251+dataอยุธยา!B268</f>
        <v>4920</v>
      </c>
      <c r="C10" s="45">
        <f>+dataอยุธยา!F10+dataอยุธยา!F27+dataอยุธยา!F44+dataอยุธยา!F62+dataอยุธยา!F80+dataอยุธยา!F97+dataอยุธยา!F114+dataอยุธยา!F131+dataอยุธยา!F149+dataอยุธยา!F166+dataอยุธยา!F183+dataอยุธยา!F200+dataอยุธยา!F217+dataอยุธยา!F234+dataอยุธยา!F251+dataอยุธยา!F268</f>
        <v>5857.0870000000014</v>
      </c>
      <c r="D10" s="45">
        <f>+dataอยุธยา!J10+dataอยุธยา!J27+dataอยุธยา!J44+dataอยุธยา!J62+dataอยุธยา!J80+dataอยุธยา!J97+dataอยุธยา!J114+dataอยุธยา!J131+dataอยุธยา!J149+dataอยุธยา!J166+dataอยุธยา!J183+dataอยุธยา!J200+dataอยุธยา!J217+dataอยุธยา!J234+dataอยุธยา!J251+dataอยุธยา!J268</f>
        <v>5845.9207000000006</v>
      </c>
      <c r="E10" s="76">
        <f t="shared" si="0"/>
        <v>1.1904648373983742</v>
      </c>
    </row>
    <row r="11" spans="1:5" ht="23.25" thickBot="1" x14ac:dyDescent="0.4">
      <c r="A11" s="43" t="s">
        <v>13</v>
      </c>
      <c r="B11" s="44">
        <f>+dataอยุธยา!B11+dataอยุธยา!B28+dataอยุธยา!B45+dataอยุธยา!B63+dataอยุธยา!B81+dataอยุธยา!B98+dataอยุธยา!B115+dataอยุธยา!B132+dataอยุธยา!B150+dataอยุธยา!B167+dataอยุธยา!B184+dataอยุธยา!B201+dataอยุธยา!B218+dataอยุธยา!B235+dataอยุธยา!B252+dataอยุธยา!B269</f>
        <v>4356</v>
      </c>
      <c r="C11" s="45">
        <f>+dataอยุธยา!F11+dataอยุธยา!F28+dataอยุธยา!F45+dataอยุธยา!F63+dataอยุธยา!F81+dataอยุธยา!F98+dataอยุธยา!F115+dataอยุธยา!F132+dataอยุธยา!F150+dataอยุธยา!F167+dataอยุธยา!F184+dataอยุธยา!F201+dataอยุธยา!F218+dataอยุธยา!F235+dataอยุธยา!F252+dataอยุธยา!F269</f>
        <v>5190.736899999999</v>
      </c>
      <c r="D11" s="45">
        <f>+dataอยุธยา!J11+dataอยุธยา!J28+dataอยุธยา!J45+dataอยุธยา!J63+dataอยุธยา!J81+dataอยุธยา!J98+dataอยุธยา!J115+dataอยุธยา!J132+dataอยุธยา!J150+dataอยุธยา!J167+dataอยุธยา!J184+dataอยุธยา!J201+dataอยุธยา!J218+dataอยุธยา!J235+dataอยุธยา!J252+dataอยุธยา!J269</f>
        <v>5184.2277000000013</v>
      </c>
      <c r="E11" s="76">
        <f t="shared" si="0"/>
        <v>1.1916292240587694</v>
      </c>
    </row>
    <row r="12" spans="1:5" ht="23.25" thickBot="1" x14ac:dyDescent="0.4">
      <c r="A12" s="46" t="s">
        <v>14</v>
      </c>
      <c r="B12" s="44">
        <f>+dataอยุธยา!B12+dataอยุธยา!B29+dataอยุธยา!B46+dataอยุธยา!B64+dataอยุธยา!B82+dataอยุธยา!B99+dataอยุธยา!B116+dataอยุธยา!B133+dataอยุธยา!B151+dataอยุธยา!B168+dataอยุธยา!B185+dataอยุธยา!B202+dataอยุธยา!B219+dataอยุธยา!B236+dataอยุธยา!B253+dataอยุธยา!B270</f>
        <v>4383</v>
      </c>
      <c r="C12" s="45">
        <f>+dataอยุธยา!F12+dataอยุธยา!F29+dataอยุธยา!F46+dataอยุธยา!F64+dataอยุธยา!F82+dataอยุธยา!F99+dataอยุธยา!F116+dataอยุธยา!F133+dataอยุธยา!F151+dataอยุธยา!F168+dataอยุธยา!F185+dataอยุธยา!F202+dataอยุธยา!F219+dataอยุธยา!F236+dataอยุธยา!F253+dataอยุธยา!F270</f>
        <v>5176.3644999999997</v>
      </c>
      <c r="D12" s="45">
        <f>+dataอยุธยา!J12+dataอยุธยา!J29+dataอยุธยา!J46+dataอยุธยา!J64+dataอยุธยา!J82+dataอยุธยา!J99+dataอยุธยา!J116+dataอยุธยา!J133+dataอยุธยา!J151+dataอยุธยา!J168+dataอยุธยา!J185+dataอยุธยา!J202+dataอยุธยา!J219+dataอยุธยา!J236+dataอยุธยา!J253+dataอยุธยา!J270</f>
        <v>5168.0640000000012</v>
      </c>
      <c r="E12" s="76">
        <f t="shared" si="0"/>
        <v>1.1810094684006387</v>
      </c>
    </row>
    <row r="13" spans="1:5" ht="23.25" thickBot="1" x14ac:dyDescent="0.4">
      <c r="A13" s="43" t="s">
        <v>15</v>
      </c>
      <c r="B13" s="44">
        <f>+dataอยุธยา!B13+dataอยุธยา!B30+dataอยุธยา!B47+dataอยุธยา!B65+dataอยุธยา!B83+dataอยุธยา!B100+dataอยุธยา!B117+dataอยุธยา!B134+dataอยุธยา!B152+dataอยุธยา!B169+dataอยุธยา!B186+dataอยุธยา!B203+dataอยุธยา!B220+dataอยุธยา!B237+dataอยุธยา!B254+dataอยุธยา!B271</f>
        <v>4429</v>
      </c>
      <c r="C13" s="45">
        <f>+dataอยุธยา!F13+dataอยุธยา!F30+dataอยุธยา!F47+dataอยุธยา!F65+dataอยุธยา!F83+dataอยุธยา!F100+dataอยุธยา!F117+dataอยุธยา!F134+dataอยุธยา!F152+dataอยุธยา!F169+dataอยุธยา!F186+dataอยุธยา!F203+dataอยุธยา!F220+dataอยุธยา!F237+dataอยุธยา!F254+dataอยุธยา!F271</f>
        <v>4845.1934000000001</v>
      </c>
      <c r="D13" s="45">
        <f>+dataอยุธยา!J13+dataอยุธยา!J30+dataอยุธยา!J47+dataอยุธยา!J65+dataอยุธยา!J83+dataอยุธยา!J100+dataอยุธยา!J117+dataอยุธยา!J134+dataอยุธยา!J152+dataอยุธยา!J169+dataอยุธยา!J186+dataอยุธยา!J203+dataอยุธยา!J220+dataอยุธยา!J237+dataอยุธยา!J254+dataอยุธยา!J271</f>
        <v>4838.0812999999989</v>
      </c>
      <c r="E13" s="76">
        <f t="shared" si="0"/>
        <v>1.0939700609618423</v>
      </c>
    </row>
    <row r="14" spans="1:5" ht="23.25" thickBot="1" x14ac:dyDescent="0.4">
      <c r="A14" s="46" t="s">
        <v>16</v>
      </c>
      <c r="B14" s="44">
        <f>+dataอยุธยา!B14+dataอยุธยา!B31+dataอยุธยา!B48+dataอยุธยา!B66+dataอยุธยา!B84+dataอยุธยา!B101+dataอยุธยา!B118+dataอยุธยา!B135+dataอยุธยา!B153+dataอยุธยา!B170+dataอยุธยา!B187+dataอยุธยา!B204+dataอยุธยา!B221+dataอยุธยา!B238+dataอยุธยา!B255+dataอยุธยา!B272</f>
        <v>4608</v>
      </c>
      <c r="C14" s="45">
        <f>+dataอยุธยา!F14+dataอยุธยา!F31+dataอยุธยา!F48+dataอยุธยา!F66+dataอยุธยา!F84+dataอยุธยา!F101+dataอยุธยา!F118+dataอยุธยา!F135+dataอยุธยา!F153+dataอยุธยา!F170+dataอยุธยา!F187+dataอยุธยา!F204+dataอยุธยา!F221+dataอยุธยา!F238+dataอยุธยา!F255+dataอยุธยา!F272</f>
        <v>5156.0636999999979</v>
      </c>
      <c r="D14" s="45">
        <f>+dataอยุธยา!J14+dataอยุธยา!J31+dataอยุธยา!J48+dataอยุธยา!J66+dataอยุธยา!J84+dataอยุธยา!J101+dataอยุธยา!J118+dataอยุธยา!J135+dataอยุธยา!J153+dataอยุธยา!J170+dataอยุธยา!J187+dataอยุธยา!J204+dataอยุธยา!J221+dataอยุธยา!J238+dataอยุธยา!J255+dataอยุธยา!J272</f>
        <v>5146.3689999999997</v>
      </c>
      <c r="E14" s="76">
        <f t="shared" si="0"/>
        <v>1.118937434895833</v>
      </c>
    </row>
    <row r="15" spans="1:5" ht="23.25" thickBot="1" x14ac:dyDescent="0.4">
      <c r="A15" s="43" t="s">
        <v>17</v>
      </c>
      <c r="B15" s="44">
        <f>+dataอยุธยา!B15+dataอยุธยา!B32+dataอยุธยา!B49+dataอยุธยา!B67+dataอยุธยา!B85+dataอยุธยา!B102+dataอยุธยา!B119+dataอยุธยา!B136+dataอยุธยา!B154+dataอยุธยา!B171+dataอยุธยา!B188+dataอยุธยา!B205+dataอยุธยา!B222+dataอยุธยา!B239+dataอยุธยา!B256+dataอยุธยา!B273</f>
        <v>4743</v>
      </c>
      <c r="C15" s="45">
        <f>+dataอยุธยา!F15+dataอยุธยา!F32+dataอยุธยา!F49+dataอยุธยา!F67+dataอยุธยา!F85+dataอยุธยา!F102+dataอยุธยา!F119+dataอยุธยา!F136+dataอยุธยา!F154+dataอยุธยา!F171+dataอยุธยา!F188+dataอยุธยา!F205+dataอยุธยา!F222+dataอยุธยา!F239+dataอยุธยา!F256+dataอยุธยา!F273</f>
        <v>5274.0253000000002</v>
      </c>
      <c r="D15" s="45">
        <f>+dataอยุธยา!J15+dataอยุธยา!J32+dataอยุธยา!J49+dataอยุธยา!J67+dataอยุธยา!J85+dataอยุธยา!J102+dataอยุธยา!J119+dataอยุธยา!J136+dataอยุธยา!J154+dataอยุธยา!J171+dataอยุธยา!J188+dataอยุธยา!J205+dataอยุธยา!J222+dataอยุธยา!J239+dataอยุธยา!J256+dataอยุธยา!J273</f>
        <v>5267.695999999999</v>
      </c>
      <c r="E15" s="76">
        <f t="shared" si="0"/>
        <v>1.1119597933797176</v>
      </c>
    </row>
    <row r="16" spans="1:5" ht="23.25" thickBot="1" x14ac:dyDescent="0.4">
      <c r="A16" s="46" t="s">
        <v>18</v>
      </c>
      <c r="B16" s="44">
        <f>+dataอยุธยา!B16+dataอยุธยา!B33+dataอยุธยา!B50+dataอยุธยา!B68+dataอยุธยา!B86+dataอยุธยา!B103+dataอยุธยา!B120+dataอยุธยา!B137+dataอยุธยา!B155+dataอยุธยา!B172+dataอยุธยา!B189+dataอยุธยา!B206+dataอยุธยา!B223+dataอยุธยา!B240+dataอยุธยา!B257+dataอยุธยา!B274</f>
        <v>4763</v>
      </c>
      <c r="C16" s="45">
        <f>+dataอยุธยา!F16+dataอยุธยา!F33+dataอยุธยา!F50+dataอยุธยา!F68+dataอยุธยา!F86+dataอยุธยา!F103+dataอยุธยา!F120+dataอยุธยา!F137+dataอยุธยา!F155+dataอยุธยา!F172+dataอยุธยา!F189+dataอยุธยา!F206+dataอยุธยา!F223+dataอยุธยา!F240+dataอยุธยา!F257+dataอยุธยา!F274</f>
        <v>5028.1277000000009</v>
      </c>
      <c r="D16" s="45">
        <f>+dataอยุธยา!J16+dataอยุธยา!J33+dataอยุธยา!J50+dataอยุธยา!J68+dataอยุธยา!J86+dataอยุธยา!J103+dataอยุธยา!J120+dataอยุธยา!J137+dataอยุธยา!J155+dataอยุธยา!J172+dataอยุธยา!J189+dataอยุธยา!J206+dataอยุธยา!J223+dataอยุธยา!J240+dataอยุธยา!J257+dataอยุธยา!J274</f>
        <v>5018.0361999999996</v>
      </c>
      <c r="E16" s="76">
        <f t="shared" si="0"/>
        <v>1.0556640142767166</v>
      </c>
    </row>
    <row r="17" spans="1:5" x14ac:dyDescent="0.35">
      <c r="A17" s="11" t="s">
        <v>20</v>
      </c>
      <c r="B17" s="12">
        <f>SUM(B5:B16)</f>
        <v>56328</v>
      </c>
      <c r="C17" s="13">
        <f t="shared" ref="C17:D17" si="1">SUM(C5:C16)</f>
        <v>64270.964800000002</v>
      </c>
      <c r="D17" s="13">
        <f t="shared" si="1"/>
        <v>64161.839399999997</v>
      </c>
      <c r="E17" s="76">
        <f t="shared" si="0"/>
        <v>1.1410127254651328</v>
      </c>
    </row>
  </sheetData>
  <mergeCells count="3">
    <mergeCell ref="A3:A4"/>
    <mergeCell ref="A1:E1"/>
    <mergeCell ref="A2:E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4" workbookViewId="0">
      <selection activeCell="H10" sqref="H10"/>
    </sheetView>
  </sheetViews>
  <sheetFormatPr defaultRowHeight="22.5" x14ac:dyDescent="0.35"/>
  <cols>
    <col min="5" max="5" width="10.125" bestFit="1" customWidth="1"/>
  </cols>
  <sheetData>
    <row r="1" spans="1:5" ht="22.5" customHeight="1" x14ac:dyDescent="0.35">
      <c r="A1" s="178" t="s">
        <v>0</v>
      </c>
      <c r="B1" s="178"/>
      <c r="C1" s="178"/>
      <c r="D1" s="178"/>
      <c r="E1" s="178"/>
    </row>
    <row r="2" spans="1:5" x14ac:dyDescent="0.35">
      <c r="A2" s="178" t="s">
        <v>59</v>
      </c>
      <c r="B2" s="178"/>
      <c r="C2" s="178"/>
      <c r="D2" s="178"/>
      <c r="E2" s="178"/>
    </row>
    <row r="3" spans="1:5" ht="26.25" thickBot="1" x14ac:dyDescent="0.4">
      <c r="A3" s="179" t="s">
        <v>2</v>
      </c>
      <c r="B3" s="40" t="s">
        <v>3</v>
      </c>
      <c r="C3" s="40" t="s">
        <v>4</v>
      </c>
      <c r="D3" s="40" t="s">
        <v>5</v>
      </c>
      <c r="E3" s="36" t="s">
        <v>6</v>
      </c>
    </row>
    <row r="4" spans="1:5" ht="24" thickTop="1" thickBot="1" x14ac:dyDescent="0.4">
      <c r="A4" s="180"/>
      <c r="B4" s="9">
        <v>2558</v>
      </c>
      <c r="C4" s="9">
        <v>2558</v>
      </c>
      <c r="D4" s="9">
        <v>2558</v>
      </c>
      <c r="E4" s="10">
        <v>2558</v>
      </c>
    </row>
    <row r="5" spans="1:5" ht="24" thickTop="1" thickBot="1" x14ac:dyDescent="0.4">
      <c r="A5" s="43" t="s">
        <v>7</v>
      </c>
      <c r="B5" s="44">
        <f>+dataอยุธยา!C5+dataอยุธยา!C22+dataอยุธยา!C39+dataอยุธยา!C57+dataอยุธยา!C75+dataอยุธยา!C92+dataอยุธยา!C109+dataอยุธยา!C126+dataอยุธยา!C144+dataอยุธยา!C161+dataอยุธยา!C178+dataอยุธยา!C195+dataอยุธยา!C212+dataอยุธยา!C229+dataอยุธยา!C246+dataอยุธยา!C263</f>
        <v>4695</v>
      </c>
      <c r="C5" s="45">
        <f>+dataอยุธยา!G5+dataอยุธยา!G22+dataอยุธยา!G39+dataอยุธยา!G57+dataอยุธยา!G75+dataอยุธยา!G92+dataอยุธยา!G109+dataอยุธยา!G126+dataอยุธยา!G144+dataอยุธยา!G161+dataอยุธยา!G178+dataอยุธยา!G195+dataอยุธยา!G212+dataอยุธยา!G229+dataอยุธยา!G246+dataอยุธยา!G263</f>
        <v>5203.9579000000012</v>
      </c>
      <c r="D5" s="45">
        <f>+dataอยุธยา!K5+dataอยุธยา!K22+dataอยุธยา!K39+dataอยุธยา!K57+dataอยุธยา!K75+dataอยุธยา!K92+dataอยุธยา!K109+dataอยุธยา!K126+dataอยุธยา!K144+dataอยุธยา!K161+dataอยุธยา!K178+dataอยุธยา!K195+dataอยุธยา!K212+dataอยุธยา!K229+dataอยุธยา!K246+dataอยุธยา!K263</f>
        <v>5198.8750000000009</v>
      </c>
      <c r="E5" s="76">
        <f>+C5/B5</f>
        <v>1.108404238551651</v>
      </c>
    </row>
    <row r="6" spans="1:5" ht="23.25" thickBot="1" x14ac:dyDescent="0.4">
      <c r="A6" s="46" t="s">
        <v>8</v>
      </c>
      <c r="B6" s="44">
        <f>+dataอยุธยา!C6+dataอยุธยา!C23+dataอยุธยา!C40+dataอยุธยา!C58+dataอยุธยา!C76+dataอยุธยา!C93+dataอยุธยา!C110+dataอยุธยา!C127+dataอยุธยา!C145+dataอยุธยา!C162+dataอยุธยา!C179+dataอยุธยา!C196+dataอยุธยา!C213+dataอยุธยา!C230+dataอยุธยา!C247+dataอยุธยา!C264</f>
        <v>4417</v>
      </c>
      <c r="C6" s="45">
        <f>+dataอยุธยา!G6+dataอยุธยา!G23+dataอยุธยา!G40+dataอยุธยา!G58+dataอยุธยา!G76+dataอยุธยา!G93+dataอยุธยา!G110+dataอยุธยา!G127+dataอยุธยา!G145+dataอยุธยา!G162+dataอยุธยา!G179+dataอยุธยา!G196+dataอยุธยา!G213+dataอยุธยา!G230+dataอยุธยา!G247+dataอยุธยา!G264</f>
        <v>4951.3669999999984</v>
      </c>
      <c r="D6" s="45">
        <f>+dataอยุธยา!K6+dataอยุธยา!K23+dataอยุธยา!K40+dataอยุธยา!K58+dataอยุธยา!K76+dataอยุธยา!K93+dataอยุธยา!K110+dataอยุธยา!K127+dataอยุธยา!K145+dataอยุธยา!K162+dataอยุธยา!K179+dataอยุธยา!K196+dataอยุธยา!K213+dataอยุธยา!K230+dataอยุธยา!K247+dataอยุธยา!K264</f>
        <v>4942.2081999999991</v>
      </c>
      <c r="E6" s="76">
        <f t="shared" ref="E6:E17" si="0">+C6/B6</f>
        <v>1.1209796241793069</v>
      </c>
    </row>
    <row r="7" spans="1:5" ht="23.25" thickBot="1" x14ac:dyDescent="0.4">
      <c r="A7" s="43" t="s">
        <v>9</v>
      </c>
      <c r="B7" s="44">
        <f>+dataอยุธยา!C7+dataอยุธยา!C24+dataอยุธยา!C41+dataอยุธยา!C59+dataอยุธยา!C77+dataอยุธยา!C94+dataอยุธยา!C111+dataอยุธยา!C128+dataอยุธยา!C146+dataอยุธยา!C163+dataอยุธยา!C180+dataอยุธยา!C197+dataอยุธยา!C214+dataอยุธยา!C231+dataอยุธยา!C248+dataอยุธยา!C265</f>
        <v>4674</v>
      </c>
      <c r="C7" s="45">
        <f>+dataอยุธยา!G7+dataอยุธยา!G24+dataอยุธยา!G41+dataอยุธยา!G59+dataอยุธยา!G77+dataอยุธยา!G94+dataอยุธยา!G111+dataอยุธยา!G128+dataอยุธยา!G146+dataอยุธยา!G163+dataอยุธยา!G180+dataอยุธยา!G197+dataอยุธยา!G214+dataอยุธยา!G231+dataอยุธยา!G248+dataอยุธยา!G265</f>
        <v>5627.639799999999</v>
      </c>
      <c r="D7" s="45">
        <f>+dataอยุธยา!K7+dataอยุธยา!K24+dataอยุธยา!K41+dataอยุธยา!K59+dataอยุธยา!K77+dataอยุธยา!K94+dataอยุธยา!K111+dataอยุธยา!K128+dataอยุธยา!K146+dataอยุธยา!K163+dataอยุธยา!K180+dataอยุธยา!K197+dataอยุธยา!K214+dataอยุธยา!K231+dataอยุธยา!K248+dataอยุธยา!K265</f>
        <v>5620.0485000000008</v>
      </c>
      <c r="E7" s="76">
        <f t="shared" si="0"/>
        <v>1.2040307659392382</v>
      </c>
    </row>
    <row r="8" spans="1:5" ht="23.25" thickBot="1" x14ac:dyDescent="0.4">
      <c r="A8" s="46" t="s">
        <v>10</v>
      </c>
      <c r="B8" s="44">
        <f>+dataอยุธยา!C8+dataอยุธยา!C25+dataอยุธยา!C42+dataอยุธยา!C60+dataอยุธยา!C78+dataอยุธยา!C95+dataอยุธยา!C112+dataอยุธยา!C129+dataอยุธยา!C147+dataอยุธยา!C164+dataอยุธยา!C181+dataอยุธยา!C198+dataอยุธยา!C215+dataอยุธยา!C232+dataอยุธยา!C249+dataอยุธยา!C266</f>
        <v>4203</v>
      </c>
      <c r="C8" s="45">
        <f>+dataอยุธยา!G8+dataอยุธยา!G25+dataอยุธยา!G42+dataอยุธยา!G60+dataอยุธยา!G78+dataอยุธยา!G95+dataอยุธยา!G112+dataอยุธยา!G129+dataอยุธยา!G147+dataอยุธยา!G164+dataอยุธยา!G181+dataอยุธยา!G198+dataอยุธยา!G215+dataอยุธยา!G232+dataอยุธยา!G249+dataอยุธยา!G266</f>
        <v>4605.3427999999994</v>
      </c>
      <c r="D8" s="45">
        <f>+dataอยุธยา!K8+dataอยุธยา!K25+dataอยุธยา!K42+dataอยุธยา!K60+dataอยุธยา!K78+dataอยุธยา!K95+dataอยุธยา!K112+dataอยุธยา!K129+dataอยุธยา!K147+dataอยุธยา!K164+dataอยุธยา!K181+dataอยุธยา!K198+dataอยุธยา!K215+dataอยุธยา!K232+dataอยุธยา!K249+dataอยุธยา!K266</f>
        <v>4589.8590999999997</v>
      </c>
      <c r="E8" s="76">
        <f t="shared" si="0"/>
        <v>1.0957275279562215</v>
      </c>
    </row>
    <row r="9" spans="1:5" ht="23.25" thickBot="1" x14ac:dyDescent="0.4">
      <c r="A9" s="43" t="s">
        <v>11</v>
      </c>
      <c r="B9" s="44">
        <f>+dataอยุธยา!C9+dataอยุธยา!C26+dataอยุธยา!C43+dataอยุธยา!C61+dataอยุธยา!C79+dataอยุธยา!C96+dataอยุธยา!C113+dataอยุธยา!C130+dataอยุธยา!C148+dataอยุธยา!C165+dataอยุธยา!C182+dataอยุธยา!C199+dataอยุธยา!C216+dataอยุธยา!C233+dataอยุธยา!C250+dataอยุธยา!C267</f>
        <v>4612</v>
      </c>
      <c r="C9" s="45">
        <f>+dataอยุธยา!G9+dataอยุธยา!G26+dataอยุธยา!G43+dataอยุธยา!G61+dataอยุธยา!G79+dataอยุธยา!G96+dataอยุธยา!G113+dataอยุธยา!G130+dataอยุธยา!G148+dataอยุธยา!G165+dataอยุธยา!G182+dataอยุธยา!G199+dataอยุธยา!G216+dataอยุธยา!G233+dataอยุธยา!G250+dataอยุธยา!G267</f>
        <v>5250.7443999999996</v>
      </c>
      <c r="D9" s="45">
        <f>+dataอยุธยา!K9+dataอยุธยา!K26+dataอยุธยา!K43+dataอยุธยา!K61+dataอยุธยา!K79+dataอยุธยา!K96+dataอยุธยา!K113+dataอยุธยา!K130+dataอยุธยา!K148+dataอยุธยา!K165+dataอยุธยา!K182+dataอยุธยา!K199+dataอยุธยา!K216+dataอยุธยา!K233+dataอยุธยา!K250+dataอยุธยา!K267</f>
        <v>5243.433399999999</v>
      </c>
      <c r="E9" s="76">
        <f t="shared" si="0"/>
        <v>1.13849618386817</v>
      </c>
    </row>
    <row r="10" spans="1:5" ht="23.25" thickBot="1" x14ac:dyDescent="0.4">
      <c r="A10" s="46" t="s">
        <v>12</v>
      </c>
      <c r="B10" s="44">
        <f>+dataอยุธยา!C10+dataอยุธยา!C27+dataอยุธยา!C44+dataอยุธยา!C62+dataอยุธยา!C80+dataอยุธยา!C97+dataอยุธยา!C114+dataอยุธยา!C131+dataอยุธยา!C149+dataอยุธยา!C166+dataอยุธยา!C183+dataอยุธยา!C200+dataอยุธยา!C217+dataอยุธยา!C234+dataอยุธยา!C251+dataอยุธยา!C268</f>
        <v>4746</v>
      </c>
      <c r="C10" s="45">
        <f>+dataอยุธยา!G10+dataอยุธยา!G27+dataอยุธยา!G44+dataอยุธยา!G62+dataอยุธยา!G80+dataอยุธยา!G97+dataอยุธยา!G114+dataอยุธยา!G131+dataอยุธยา!G149+dataอยุธยา!G166+dataอยุธยา!G183+dataอยุธยา!G200+dataอยุธยา!G217+dataอยุธยา!G234+dataอยุธยา!G251+dataอยุธยา!G268</f>
        <v>5516.9265999999998</v>
      </c>
      <c r="D10" s="45">
        <f>+dataอยุธยา!K10+dataอยุธยา!K27+dataอยุธยา!K44+dataอยุธยา!K62+dataอยุธยา!K80+dataอยุธยา!K97+dataอยุธยา!K114+dataอยุธยา!K131+dataอยุธยา!K149+dataอยุธยา!K166+dataอยุธยา!K183+dataอยุธยา!K200+dataอยุธยา!K217+dataอยุธยา!K234+dataอยุธยา!K251+dataอยุธยา!K268</f>
        <v>5507.1495000000014</v>
      </c>
      <c r="E10" s="76">
        <f t="shared" si="0"/>
        <v>1.1624371260008428</v>
      </c>
    </row>
    <row r="11" spans="1:5" ht="23.25" thickBot="1" x14ac:dyDescent="0.4">
      <c r="A11" s="43" t="s">
        <v>13</v>
      </c>
      <c r="B11" s="44">
        <f>+dataอยุธยา!C11+dataอยุธยา!C28+dataอยุธยา!C45+dataอยุธยา!C63+dataอยุธยา!C81+dataอยุธยา!C98+dataอยุธยา!C115+dataอยุธยา!C132+dataอยุธยา!C150+dataอยุธยา!C167+dataอยุธยา!C184+dataอยุธยา!C201+dataอยุธยา!C218+dataอยุธยา!C235+dataอยุธยา!C252+dataอยุธยา!C269</f>
        <v>4408</v>
      </c>
      <c r="C11" s="45">
        <f>+dataอยุธยา!G11+dataอยุธยา!G28+dataอยุธยา!G45+dataอยุธยา!G63+dataอยุธยา!G81+dataอยุธยา!G98+dataอยุธยา!G115+dataอยุธยา!G132+dataอยุธยา!G150+dataอยุธยา!G167+dataอยุธยา!G184+dataอยุธยา!G201+dataอยุธยา!G218+dataอยุธยา!G235+dataอยุธยา!G252+dataอยุธยา!G269</f>
        <v>4731.6550000000007</v>
      </c>
      <c r="D11" s="45">
        <f>+dataอยุธยา!K11+dataอยุธยา!K28+dataอยุธยา!K45+dataอยุธยา!K63+dataอยุธยา!K81+dataอยุธยา!K98+dataอยุธยา!K115+dataอยุธยา!K132+dataอยุธยา!K150+dataอยุธยา!K167+dataอยุธยา!K184+dataอยุธยา!K201+dataอยุธยา!K218+dataอยุธยา!K235+dataอยุธยา!K252+dataอยุธยา!K269</f>
        <v>4724.3459000000003</v>
      </c>
      <c r="E11" s="76">
        <f t="shared" si="0"/>
        <v>1.0734244555353905</v>
      </c>
    </row>
    <row r="12" spans="1:5" ht="23.25" thickBot="1" x14ac:dyDescent="0.4">
      <c r="A12" s="46" t="s">
        <v>14</v>
      </c>
      <c r="B12" s="44">
        <f>+dataอยุธยา!C12+dataอยุธยา!C29+dataอยุธยา!C46+dataอยุธยา!C64+dataอยุธยา!C82+dataอยุธยา!C99+dataอยุธยา!C116+dataอยุธยา!C133+dataอยุธยา!C151+dataอยุธยา!C168+dataอยุธยา!C185+dataอยุธยา!C202+dataอยุธยา!C219+dataอยุธยา!C236+dataอยุธยา!C253+dataอยุธยา!C270</f>
        <v>4667</v>
      </c>
      <c r="C12" s="45">
        <f>+dataอยุธยา!G12+dataอยุธยา!G29+dataอยุธยา!G46+dataอยุธยา!G64+dataอยุธยา!G82+dataอยุธยา!G99+dataอยุธยา!G116+dataอยุธยา!G133+dataอยุธยา!G151+dataอยุธยา!G168+dataอยุธยา!G185+dataอยุธยา!G202+dataอยุธยา!G219+dataอยุธยา!G236+dataอยุธยา!G253+dataอยุธยา!G270</f>
        <v>5208.7054000000026</v>
      </c>
      <c r="D12" s="45">
        <f>+dataอยุธยา!K12+dataอยุธยา!K29+dataอยุธยา!K46+dataอยุธยา!K64+dataอยุธยา!K82+dataอยุธยา!K99+dataอยุธยา!K116+dataอยุธยา!K133+dataอยุธยา!K151+dataอยุธยา!K168+dataอยุธยา!K185+dataอยุธยา!K202+dataอยุธยา!K219+dataอยุธยา!K236+dataอยุธยา!K253+dataอยุธยา!K270</f>
        <v>5201.5508999999984</v>
      </c>
      <c r="E12" s="76">
        <f t="shared" si="0"/>
        <v>1.1160714377544467</v>
      </c>
    </row>
    <row r="13" spans="1:5" ht="23.25" thickBot="1" x14ac:dyDescent="0.4">
      <c r="A13" s="43" t="s">
        <v>15</v>
      </c>
      <c r="B13" s="44">
        <f>+dataอยุธยา!C13+dataอยุธยา!C30+dataอยุธยา!C47+dataอยุธยา!C65+dataอยุธยา!C83+dataอยุธยา!C100+dataอยุธยา!C117+dataอยุธยา!C134+dataอยุธยา!C152+dataอยุธยา!C169+dataอยุธยา!C186+dataอยุธยา!C203+dataอยุธยา!C220+dataอยุธยา!C237+dataอยุธยา!C254+dataอยุธยา!C271</f>
        <v>4625</v>
      </c>
      <c r="C13" s="45">
        <f>+dataอยุธยา!G13+dataอยุธยา!G30+dataอยุธยา!G47+dataอยุธยา!G65+dataอยุธยา!G83+dataอยุธยา!G100+dataอยุธยา!G117+dataอยุธยา!G134+dataอยุธยา!G152+dataอยุธยา!G169+dataอยุธยา!G186+dataอยุธยา!G203+dataอยุธยา!G220+dataอยุธยา!G237+dataอยุธยา!G254+dataอยุธยา!G271</f>
        <v>5222.0223999999998</v>
      </c>
      <c r="D13" s="45">
        <f>+dataอยุธยา!K13+dataอยุธยา!K30+dataอยุธยา!K47+dataอยุธยา!K65+dataอยุธยา!K83+dataอยุธยา!K100+dataอยุธยา!K117+dataอยุธยา!K134+dataอยุธยา!K152+dataอยุธยา!K169+dataอยุธยา!K186+dataอยุธยา!K203+dataอยุธยา!K220+dataอยุธยา!K237+dataอยุธยา!K254+dataอยุธยา!K271</f>
        <v>5210.0189999999993</v>
      </c>
      <c r="E13" s="76">
        <f t="shared" si="0"/>
        <v>1.1290859243243243</v>
      </c>
    </row>
    <row r="14" spans="1:5" ht="23.25" thickBot="1" x14ac:dyDescent="0.4">
      <c r="A14" s="46" t="s">
        <v>16</v>
      </c>
      <c r="B14" s="44">
        <f>+dataอยุธยา!C14+dataอยุธยา!C31+dataอยุธยา!C48+dataอยุธยา!C66+dataอยุธยา!C84+dataอยุธยา!C101+dataอยุธยา!C118+dataอยุธยา!C135+dataอยุธยา!C153+dataอยุธยา!C170+dataอยุธยา!C187+dataอยุธยา!C204+dataอยุธยา!C221+dataอยุธยา!C238+dataอยุธยา!C255+dataอยุธยา!C272</f>
        <v>4502</v>
      </c>
      <c r="C14" s="45">
        <f>+dataอยุธยา!G14+dataอยุธยา!G31+dataอยุธยา!G48+dataอยุธยา!G66+dataอยุธยา!G84+dataอยุธยา!G101+dataอยุธยา!G118+dataอยุธยา!G135+dataอยุธยา!G153+dataอยุธยา!G170+dataอยุธยา!G187+dataอยุธยา!G204+dataอยุธยา!G221+dataอยุธยา!G238+dataอยุธยา!G255+dataอยุธยา!G272</f>
        <v>5042.5969000000014</v>
      </c>
      <c r="D14" s="45">
        <f>+dataอยุธยา!K14+dataอยุธยา!K31+dataอยุธยา!K48+dataอยุธยา!K66+dataอยุธยา!K84+dataอยุธยา!K101+dataอยุธยา!K118+dataอยุธยา!K135+dataอยุธยา!K153+dataอยุธยา!K170+dataอยุธยา!K187+dataอยุธยา!K204+dataอยุธยา!K221+dataอยุธยา!K238+dataอยุธยา!K255+dataอยุธยา!K272</f>
        <v>5036.779700000001</v>
      </c>
      <c r="E14" s="76">
        <f t="shared" si="0"/>
        <v>1.1200792758773881</v>
      </c>
    </row>
    <row r="15" spans="1:5" ht="23.25" thickBot="1" x14ac:dyDescent="0.4">
      <c r="A15" s="43" t="s">
        <v>17</v>
      </c>
      <c r="B15" s="44">
        <f>+dataอยุธยา!C15+dataอยุธยา!C32+dataอยุธยา!C49+dataอยุธยา!C67+dataอยุธยา!C85+dataอยุธยา!C102+dataอยุธยา!C119+dataอยุธยา!C136+dataอยุธยา!C154+dataอยุธยา!C171+dataอยุธยา!C188+dataอยุธยา!C205+dataอยุธยา!C222+dataอยุธยา!C239+dataอยุธยา!C256+dataอยุธยา!C273</f>
        <v>4786</v>
      </c>
      <c r="C15" s="45">
        <f>+dataอยุธยา!G15+dataอยุธยา!G32+dataอยุธยา!G49+dataอยุธยา!G67+dataอยุธยา!G85+dataอยุธยา!G102+dataอยุธยา!G119+dataอยุธยา!G136+dataอยุธยา!G154+dataอยุธยา!G171+dataอยุธยา!G188+dataอยุธยา!G205+dataอยุธยา!G222+dataอยุธยา!G239+dataอยุธยา!G256+dataอยุธยา!G273</f>
        <v>5275.8227999999981</v>
      </c>
      <c r="D15" s="45">
        <f>+dataอยุธยา!K15+dataอยุธยา!K32+dataอยุธยา!K49+dataอยุธยา!K67+dataอยุธยา!K85+dataอยุธยา!K102+dataอยุธยา!K119+dataอยุธยา!K136+dataอยุธยา!K154+dataอยุธยา!K171+dataอยุธยา!K188+dataอยุธยา!K205+dataอยุธยา!K222+dataอยุธยา!K239+dataอยุธยา!K256+dataอยุธยา!K273</f>
        <v>5263.5696999999982</v>
      </c>
      <c r="E15" s="76">
        <f t="shared" si="0"/>
        <v>1.1023449226911821</v>
      </c>
    </row>
    <row r="16" spans="1:5" ht="23.25" thickBot="1" x14ac:dyDescent="0.4">
      <c r="A16" s="46" t="s">
        <v>18</v>
      </c>
      <c r="B16" s="44">
        <f>+dataอยุธยา!C16+dataอยุธยา!C33+dataอยุธยา!C50+dataอยุธยา!C68+dataอยุธยา!C86+dataอยุธยา!C103+dataอยุธยา!C120+dataอยุธยา!C137+dataอยุธยา!C155+dataอยุธยา!C172+dataอยุธยา!C189+dataอยุธยา!C206+dataอยุธยา!C223+dataอยุธยา!C240+dataอยุธยา!C257+dataอยุธยา!C274</f>
        <v>5019</v>
      </c>
      <c r="C16" s="45">
        <f>+dataอยุธยา!G16+dataอยุธยา!G33+dataอยุธยา!G50+dataอยุธยา!G68+dataอยุธยา!G86+dataอยุธยา!G103+dataอยุธยา!G120+dataอยุธยา!G137+dataอยุธยา!G155+dataอยุธยา!G172+dataอยุธยา!G189+dataอยุธยา!G206+dataอยุธยา!G223+dataอยุธยา!G240+dataอยุธยา!G257+dataอยุธยา!G274</f>
        <v>5509.1459000000004</v>
      </c>
      <c r="D16" s="45">
        <f>+dataอยุธยา!K16+dataอยุธยา!K33+dataอยุธยา!K50+dataอยุธยา!K68+dataอยุธยา!K86+dataอยุธยา!K103+dataอยุธยา!K120+dataอยุธยา!K137+dataอยุธยา!K155+dataอยุธยา!K172+dataอยุธยา!K189+dataอยุธยา!K206+dataอยุธยา!K223+dataอยุธยา!K240+dataอยุธยา!K257+dataอยุธยา!K274</f>
        <v>5497.5760000000009</v>
      </c>
      <c r="E16" s="76">
        <f t="shared" si="0"/>
        <v>1.0976580792986652</v>
      </c>
    </row>
    <row r="17" spans="1:5" x14ac:dyDescent="0.35">
      <c r="A17" s="11" t="s">
        <v>20</v>
      </c>
      <c r="B17" s="12">
        <f>SUM(B5:B16)</f>
        <v>55354</v>
      </c>
      <c r="C17" s="13">
        <f t="shared" ref="C17:D17" si="1">SUM(C5:C16)</f>
        <v>62145.926900000006</v>
      </c>
      <c r="D17" s="13">
        <f t="shared" si="1"/>
        <v>62035.414899999996</v>
      </c>
      <c r="E17" s="76">
        <f t="shared" si="0"/>
        <v>1.1226998392166783</v>
      </c>
    </row>
  </sheetData>
  <mergeCells count="3">
    <mergeCell ref="A3:A4"/>
    <mergeCell ref="A1:E1"/>
    <mergeCell ref="A2:E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90" zoomScaleNormal="90" workbookViewId="0">
      <selection activeCell="G18" sqref="G18"/>
    </sheetView>
  </sheetViews>
  <sheetFormatPr defaultRowHeight="22.5" x14ac:dyDescent="0.35"/>
  <sheetData>
    <row r="1" spans="1:5" ht="22.5" customHeight="1" x14ac:dyDescent="0.35">
      <c r="A1" s="178" t="s">
        <v>0</v>
      </c>
      <c r="B1" s="178"/>
      <c r="C1" s="178"/>
      <c r="D1" s="178"/>
      <c r="E1" s="178"/>
    </row>
    <row r="2" spans="1:5" x14ac:dyDescent="0.35">
      <c r="A2" s="178" t="s">
        <v>59</v>
      </c>
      <c r="B2" s="178"/>
      <c r="C2" s="178"/>
      <c r="D2" s="178"/>
      <c r="E2" s="178"/>
    </row>
    <row r="3" spans="1:5" ht="26.25" thickBot="1" x14ac:dyDescent="0.4">
      <c r="A3" s="179" t="s">
        <v>2</v>
      </c>
      <c r="B3" s="40" t="s">
        <v>3</v>
      </c>
      <c r="C3" s="40" t="s">
        <v>4</v>
      </c>
      <c r="D3" s="40" t="s">
        <v>5</v>
      </c>
      <c r="E3" s="36" t="s">
        <v>6</v>
      </c>
    </row>
    <row r="4" spans="1:5" ht="24" thickTop="1" thickBot="1" x14ac:dyDescent="0.4">
      <c r="A4" s="180"/>
      <c r="B4" s="9">
        <v>2559</v>
      </c>
      <c r="C4" s="9">
        <v>2559</v>
      </c>
      <c r="D4" s="9">
        <v>2559</v>
      </c>
      <c r="E4" s="10">
        <v>2559</v>
      </c>
    </row>
    <row r="5" spans="1:5" ht="24" thickTop="1" thickBot="1" x14ac:dyDescent="0.4">
      <c r="A5" s="43" t="s">
        <v>7</v>
      </c>
      <c r="B5" s="44">
        <f>+dataอยุธยา!D5+dataอยุธยา!D22+dataอยุธยา!D39+dataอยุธยา!D57+dataอยุธยา!D75+dataอยุธยา!D92+dataอยุธยา!D109+dataอยุธยา!D126+dataอยุธยา!D144+dataอยุธยา!D161+dataอยุธยา!D178+dataอยุธยา!D195+dataอยุธยา!D212+dataอยุธยา!D229+dataอยุธยา!D246+dataอยุธยา!D263</f>
        <v>5312</v>
      </c>
      <c r="C5" s="45">
        <f>+dataอยุธยา!H5+dataอยุธยา!H22+dataอยุธยา!H39+dataอยุธยา!H57+dataอยุธยา!H75+dataอยุธยา!H92+dataอยุธยา!H109+dataอยุธยา!H126+dataอยุธยา!H144+dataอยุธยา!H161+dataอยุธยา!H178+dataอยุธยา!H195+dataอยุธยา!H212+dataอยุธยา!H229+dataอยุธยา!H246+dataอยุธยา!H263</f>
        <v>5794.2662000000028</v>
      </c>
      <c r="D5" s="45">
        <f>+dataอยุธยา!L5+dataอยุธยา!L22+dataอยุธยา!L39+dataอยุธยา!L57+dataอยุธยา!L75+dataอยุธยา!L92+dataอยุธยา!L109+dataอยุธยา!L126+dataอยุธยา!L144+dataอยุธยา!L161+dataอยุธยา!L178+dataอยุธยา!L195+dataอยุธยา!L212+dataอยุธยา!L229+dataอยุธยา!L246+dataอยุธยา!L263</f>
        <v>5783.8057999999992</v>
      </c>
      <c r="E5" s="76">
        <f>+C5/B5</f>
        <v>1.0907880647590367</v>
      </c>
    </row>
    <row r="6" spans="1:5" ht="23.25" thickBot="1" x14ac:dyDescent="0.4">
      <c r="A6" s="46" t="s">
        <v>8</v>
      </c>
      <c r="B6" s="44">
        <f>+dataอยุธยา!D6+dataอยุธยา!D23+dataอยุธยา!D40+dataอยุธยา!D58+dataอยุธยา!D76+dataอยุธยา!D93+dataอยุธยา!D110+dataอยุธยา!D127+dataอยุธยา!D145+dataอยุธยา!D162+dataอยุธยา!D179+dataอยุธยา!D196+dataอยุธยา!D213+dataอยุธยา!D230+dataอยุธยา!D247+dataอยุธยา!D264</f>
        <v>4921</v>
      </c>
      <c r="C6" s="45">
        <f>+dataอยุธยา!H6+dataอยุธยา!H23+dataอยุธยา!H40+dataอยุธยา!H58+dataอยุธยา!H76+dataอยุธยา!H93+dataอยุธยา!H110+dataอยุธยา!H127+dataอยุธยา!H145+dataอยุธยา!H162+dataอยุธยา!H179+dataอยุธยา!H196+dataอยุธยา!H213+dataอยุธยา!H230+dataอยุธยา!H247+dataอยุธยา!H264</f>
        <v>5566.0330999999996</v>
      </c>
      <c r="D6" s="45">
        <f>+dataอยุธยา!L6+dataอยุธยา!L23+dataอยุธยา!L40+dataอยุธยา!L58+dataอยุธยา!L76+dataอยุธยา!L93+dataอยุธยา!L110+dataอยุธยา!L127+dataอยุธยา!L145+dataอยุธยา!L162+dataอยุธยา!L179+dataอยุธยา!L196+dataอยุธยา!L213+dataอยุธยา!L230+dataอยุธยา!L247+dataอยุธยา!L264</f>
        <v>5557.9551000000001</v>
      </c>
      <c r="E6" s="76">
        <f t="shared" ref="E6:E17" si="0">+C6/B6</f>
        <v>1.1310776468197521</v>
      </c>
    </row>
    <row r="7" spans="1:5" ht="23.25" thickBot="1" x14ac:dyDescent="0.4">
      <c r="A7" s="43" t="s">
        <v>9</v>
      </c>
      <c r="B7" s="44">
        <f>+dataอยุธยา!D7+dataอยุธยา!D24+dataอยุธยา!D41+dataอยุธยา!D59+dataอยุธยา!D77+dataอยุธยา!D94+dataอยุธยา!D111+dataอยุธยา!D128+dataอยุธยา!D146+dataอยุธยา!D163+dataอยุธยา!D180+dataอยุธยา!D197+dataอยุธยา!D214+dataอยุธยา!D231+dataอยุธยา!D248+dataอยุธยา!D265</f>
        <v>4953</v>
      </c>
      <c r="C7" s="45">
        <f>+dataอยุธยา!H7+dataอยุธยา!H24+dataอยุธยา!H41+dataอยุธยา!H59+dataอยุธยา!H77+dataอยุธยา!H94+dataอยุธยา!H111+dataอยุธยา!H128+dataอยุธยา!H146+dataอยุธยา!H163+dataอยุธยา!H180+dataอยุธยา!H197+dataอยุธยา!H214+dataอยุธยา!H231+dataอยุธยา!H248+dataอยุธยา!H265</f>
        <v>5492.5739999999996</v>
      </c>
      <c r="D7" s="45">
        <f>+dataอยุธยา!L7+dataอยุธยา!L24+dataอยุธยา!L41+dataอยุธยา!L59+dataอยุธยา!L77+dataอยุธยา!L94+dataอยุธยา!L111+dataอยุธยา!L128+dataอยุธยา!L146+dataอยุธยา!L163+dataอยุธยา!L180+dataอยุธยา!L197+dataอยุธยา!L214+dataอยุธยา!L231+dataอยุธยา!L248+dataอยุธยา!L265</f>
        <v>5485.7005000000008</v>
      </c>
      <c r="E7" s="76">
        <f t="shared" si="0"/>
        <v>1.1089388249545729</v>
      </c>
    </row>
    <row r="8" spans="1:5" ht="23.25" thickBot="1" x14ac:dyDescent="0.4">
      <c r="A8" s="46" t="s">
        <v>10</v>
      </c>
      <c r="B8" s="44">
        <f>+dataอยุธยา!D8+dataอยุธยา!D25+dataอยุธยา!D42+dataอยุธยา!D60+dataอยุธยา!D78+dataอยุธยา!D95+dataอยุธยา!D112+dataอยุธยา!D129+dataอยุธยา!D147+dataอยุธยา!D164+dataอยุธยา!D181+dataอยุธยา!D198+dataอยุธยา!D215+dataอยุธยา!D232+dataอยุธยา!D249+dataอยุธยา!D266</f>
        <v>4697</v>
      </c>
      <c r="C8" s="45">
        <f>+dataอยุธยา!H8+dataอยุธยา!H25+dataอยุธยา!H42+dataอยุธยา!H60+dataอยุธยา!H78+dataอยุธยา!H95+dataอยุธยา!H112+dataอยุธยา!H129+dataอยุธยา!H147+dataอยุธยา!H164+dataอยุธยา!H181+dataอยุธยา!H198+dataอยุธยา!H215+dataอยุธยา!H232+dataอยุธยา!H249+dataอยุธยา!H266</f>
        <v>5098.6019999999999</v>
      </c>
      <c r="D8" s="45">
        <f>+dataอยุธยา!L8+dataอยุธยา!L25+dataอยุธยา!L42+dataอยุธยา!L60+dataอยุธยา!L78+dataอยุธยา!L95+dataอยุธยา!L112+dataอยุธยา!L129+dataอยุธยา!L147+dataอยุธยา!L164+dataอยุธยา!L181+dataอยุธยา!L198+dataอยุธยา!L215+dataอยุธยา!L232+dataอยุธยา!L249+dataอยุธยา!L266</f>
        <v>5088.7895999999992</v>
      </c>
      <c r="E8" s="76">
        <f t="shared" si="0"/>
        <v>1.0855018096657441</v>
      </c>
    </row>
    <row r="9" spans="1:5" ht="23.25" thickBot="1" x14ac:dyDescent="0.4">
      <c r="A9" s="43" t="s">
        <v>11</v>
      </c>
      <c r="B9" s="44">
        <f>+dataอยุธยา!D9+dataอยุธยา!D26+dataอยุธยา!D43+dataอยุธยา!D61+dataอยุธยา!D79+dataอยุธยา!D96+dataอยุธยา!D113+dataอยุธยา!D130+dataอยุธยา!D148+dataอยุธยา!D165+dataอยุธยา!D182+dataอยุธยา!D199+dataอยุธยา!D216+dataอยุธยา!D233+dataอยุธยา!D250+dataอยุธยา!D267</f>
        <v>4694</v>
      </c>
      <c r="C9" s="45">
        <f>+dataอยุธยา!H9+dataอยุธยา!H26+dataอยุธยา!H43+dataอยุธยา!H61+dataอยุธยา!H79+dataอยุธยา!H96+dataอยุธยา!H113+dataอยุธยา!H130+dataอยุธยา!H148+dataอยุธยา!H165+dataอยุธยา!H182+dataอยุธยา!H199+dataอยุธยา!H216+dataอยุธยา!H233+dataอยุธยา!H250+dataอยุธยา!H267</f>
        <v>5106.7698</v>
      </c>
      <c r="D9" s="45">
        <f>+dataอยุธยา!L9+dataอยุธยา!L26+dataอยุธยา!L43+dataอยุธยา!L61+dataอยุธยา!L79+dataอยุธยา!L96+dataอยุธยา!L113+dataอยุธยา!L130+dataอยุธยา!L148+dataอยุธยา!L165+dataอยุธยา!L182+dataอยุธยา!L199+dataอยุธยา!L216+dataอยุธยา!L233+dataอยุธยา!L250+dataอยุธยา!L267</f>
        <v>5095.1204000000007</v>
      </c>
      <c r="E9" s="76">
        <f t="shared" si="0"/>
        <v>1.0879356199403494</v>
      </c>
    </row>
    <row r="10" spans="1:5" ht="23.25" thickBot="1" x14ac:dyDescent="0.4">
      <c r="A10" s="46" t="s">
        <v>12</v>
      </c>
      <c r="B10" s="44">
        <f>+dataอยุธยา!D10+dataอยุธยา!D27+dataอยุธยา!D44+dataอยุธยา!D62+dataอยุธยา!D80+dataอยุธยา!D97+dataอยุธยา!D114+dataอยุธยา!D131+dataอยุธยา!D149+dataอยุธยา!D166+dataอยุธยา!D183+dataอยุธยา!D200+dataอยุธยา!D217+dataอยุธยา!D234+dataอยุธยา!D251+dataอยุธยา!D268</f>
        <v>4587</v>
      </c>
      <c r="C10" s="45">
        <f>+dataอยุธยา!H10+dataอยุธยา!H27+dataอยุธยา!H44+dataอยุธยา!H62+dataอยุธยา!H80+dataอยุธยา!H97+dataอยุธยา!H114+dataอยุธยา!H131+dataอยุธยา!H149+dataอยุธยา!H166+dataอยุธยา!H183+dataอยุธยา!H200+dataอยุธยา!H217+dataอยุธยา!H234+dataอยุธยา!H251+dataอยุธยา!H268</f>
        <v>5272.9125000000004</v>
      </c>
      <c r="D10" s="45">
        <f>+dataอยุธยา!L10+dataอยุธยา!L27+dataอยุธยา!L44+dataอยุธยา!L62+dataอยุธยา!L80+dataอยุธยา!L97+dataอยุธยา!L114+dataอยุธยา!L131+dataอยุธยา!L149+dataอยุธยา!L166+dataอยุธยา!L183+dataอยุธยา!L200+dataอยุธยา!L217+dataอยุธยา!L234+dataอยุธยา!L251+dataอยุธยา!L268</f>
        <v>5260.2709000000004</v>
      </c>
      <c r="E10" s="76">
        <f t="shared" si="0"/>
        <v>1.1495340091563113</v>
      </c>
    </row>
    <row r="11" spans="1:5" ht="23.25" thickBot="1" x14ac:dyDescent="0.4">
      <c r="A11" s="43" t="s">
        <v>13</v>
      </c>
      <c r="B11" s="44">
        <f>+dataอยุธยา!D11+dataอยุธยา!D28+dataอยุธยา!D45+dataอยุธยา!D63+dataอยุธยา!D81+dataอยุธยา!D98+dataอยุธยา!D115+dataอยุธยา!D132+dataอยุธยา!D150+dataอยุธยา!D167+dataอยุธยา!D184+dataอยุธยา!D201+dataอยุธยา!D218+dataอยุธยา!D235+dataอยุธยา!D252+dataอยุธยา!D269</f>
        <v>4442</v>
      </c>
      <c r="C11" s="45">
        <f>+dataอยุธยา!H11+dataอยุธยา!H28+dataอยุธยา!H45+dataอยุธยา!H63+dataอยุธยา!H81+dataอยุธยา!H98+dataอยุธยา!H115+dataอยุธยา!H132+dataอยุธยา!H150+dataอยุธยา!H167+dataอยุธยา!H184+dataอยุธยา!H201+dataอยุธยา!H218+dataอยุธยา!H235+dataอยุธยา!H252+dataอยุธยา!H269</f>
        <v>5180.1022999999996</v>
      </c>
      <c r="D11" s="45">
        <f>+dataอยุธยา!L11+dataอยุธยา!L28+dataอยุธยา!L45+dataอยุธยา!L63+dataอยุธยา!L81+dataอยุธยา!L98+dataอยุธยา!L115+dataอยุธยา!L132+dataอยุธยา!L150+dataอยุธยา!L167+dataอยุธยา!L184+dataอยุธยา!L201+dataอยุธยา!L218+dataอยุธยา!L235+dataอยุธยา!L252+dataอยุธยา!L269</f>
        <v>5173.1332999999995</v>
      </c>
      <c r="E11" s="76">
        <f t="shared" si="0"/>
        <v>1.1661644079243583</v>
      </c>
    </row>
    <row r="12" spans="1:5" ht="23.25" thickBot="1" x14ac:dyDescent="0.4">
      <c r="A12" s="46" t="s">
        <v>14</v>
      </c>
      <c r="B12" s="44">
        <f>+dataอยุธยา!D12+dataอยุธยา!D29+dataอยุธยา!D46+dataอยุธยา!D64+dataอยุธยา!D82+dataอยุธยา!D99+dataอยุธยา!D116+dataอยุธยา!D133+dataอยุธยา!D151+dataอยุธยา!D168+dataอยุธยา!D185+dataอยุธยา!D202+dataอยุธยา!D219+dataอยุธยา!D236+dataอยุธยา!D253+dataอยุธยา!D270</f>
        <v>4424</v>
      </c>
      <c r="C12" s="45">
        <f>+dataอยุธยา!H12+dataอยุธยา!H29+dataอยุธยา!H46+dataอยุธยา!H64+dataอยุธยา!H82+dataอยุธยา!H99+dataอยุธยา!H116+dataอยุธยา!H133+dataอยุธยา!H151+dataอยุธยา!H168+dataอยุธยา!H185+dataอยุธยา!H202+dataอยุธยา!H219+dataอยุธยา!H236+dataอยุธยา!H253+dataอยุธยา!H270</f>
        <v>4821.6601000000001</v>
      </c>
      <c r="D12" s="45">
        <f>+dataอยุธยา!L12+dataอยุธยา!L29+dataอยุธยา!L46+dataอยุธยา!L64+dataอยุธยา!L82+dataอยุธยา!L99+dataอยุธยา!L116+dataอยุธยา!L133+dataอยุธยา!L151+dataอยุธยา!L168+dataอยุธยา!L185+dataอยุธยา!L202+dataอยุธยา!L219+dataอยุธยา!L236+dataอยุธยา!L253+dataอยุธยา!L270</f>
        <v>4814.5351000000001</v>
      </c>
      <c r="E12" s="76">
        <f t="shared" si="0"/>
        <v>1.0898870027124774</v>
      </c>
    </row>
    <row r="13" spans="1:5" ht="23.25" thickBot="1" x14ac:dyDescent="0.4">
      <c r="A13" s="43" t="s">
        <v>15</v>
      </c>
      <c r="B13" s="44">
        <f>+dataอยุธยา!D13+dataอยุธยา!D30+dataอยุธยา!D47+dataอยุธยา!D65+dataอยุธยา!D83+dataอยุธยา!D100+dataอยุธยา!D117+dataอยุธยา!D134+dataอยุธยา!D152+dataอยุธยา!D169+dataอยุธยา!D186+dataอยุธยา!D203+dataอยุธยา!D220+dataอยุธยา!D237+dataอยุธยา!D254+dataอยุธยา!D271</f>
        <v>4471</v>
      </c>
      <c r="C13" s="45">
        <f>+dataอยุธยา!H13+dataอยุธยา!H30+dataอยุธยา!H47+dataอยุธยา!H65+dataอยุธยา!H83+dataอยุธยา!H100+dataอยุธยา!H117+dataอยุธยา!H134+dataอยุธยา!H152+dataอยุธยา!H169+dataอยุธยา!H186+dataอยุธยา!H203+dataอยุธยา!H220+dataอยุธยา!H237+dataอยุธยา!H254+dataอยุธยา!H271</f>
        <v>4819.0317999999997</v>
      </c>
      <c r="D13" s="45">
        <f>+dataอยุธยา!L13+dataอยุธยา!L30+dataอยุธยา!L47+dataอยุธยา!L65+dataอยุธยา!L83+dataอยุธยา!L100+dataอยุธยา!L117+dataอยุธยา!L134+dataอยุธยา!L152+dataอยุธยา!L169+dataอยุธยา!L186+dataอยุธยา!L203+dataอยุธยา!L220+dataอยุธยา!L237+dataอยุธยา!L254+dataอยุธยา!L271</f>
        <v>4811.8332999999984</v>
      </c>
      <c r="E13" s="76">
        <f t="shared" si="0"/>
        <v>1.0778420487586668</v>
      </c>
    </row>
    <row r="14" spans="1:5" ht="23.25" thickBot="1" x14ac:dyDescent="0.4">
      <c r="A14" s="46" t="s">
        <v>16</v>
      </c>
      <c r="B14" s="44">
        <f>+dataอยุธยา!D14+dataอยุธยา!D31+dataอยุธยา!D48+dataอยุธยา!D66+dataอยุธยา!D84+dataอยุธยา!D101+dataอยุธยา!D118+dataอยุธยา!D135+dataอยุธยา!D153+dataอยุธยา!D170+dataอยุธยา!D187+dataอยุธยา!D204+dataอยุธยา!D221+dataอยุธยา!D238+dataอยุธยา!D255+dataอยุธยา!D272</f>
        <v>4819</v>
      </c>
      <c r="C14" s="45">
        <f>+dataอยุธยา!H14+dataอยุธยา!H31+dataอยุธยา!H48+dataอยุธยา!H66+dataอยุธยา!H84+dataอยุธยา!H101+dataอยุธยา!H118+dataอยุธยา!H135+dataอยุธยา!H153+dataอยุธยา!H170+dataอยุธยา!H187+dataอยุธยา!H204+dataอยุธยา!H221+dataอยุธยา!H238+dataอยุธยา!H255+dataอยุธยา!H272</f>
        <v>5292.8875000000007</v>
      </c>
      <c r="D14" s="45">
        <f>+dataอยุธยา!L14+dataอยุธยา!L31+dataอยุธยา!L48+dataอยุธยา!L66+dataอยุธยา!L84+dataอยุธยา!L101+dataอยุธยา!L118+dataอยุธยา!L135+dataอยุธยา!L153+dataอยุธยา!L170+dataอยุธยา!L187+dataอยุธยา!L204+dataอยุธยา!L221+dataอยุธยา!L238+dataอยุธยา!L255+dataอยุธยา!L272</f>
        <v>5282.5459000000001</v>
      </c>
      <c r="E14" s="76">
        <f t="shared" si="0"/>
        <v>1.0983373106453622</v>
      </c>
    </row>
    <row r="15" spans="1:5" ht="23.25" thickBot="1" x14ac:dyDescent="0.4">
      <c r="A15" s="43" t="s">
        <v>17</v>
      </c>
      <c r="B15" s="44">
        <f>+dataอยุธยา!D15+dataอยุธยา!D32+dataอยุธยา!D49+dataอยุธยา!D67+dataอยุธยา!D85+dataอยุธยา!D102+dataอยุธยา!D119+dataอยุธยา!D136+dataอยุธยา!D154+dataอยุธยา!D171+dataอยุธยา!D188+dataอยุธยา!D205+dataอยุธยา!D222+dataอยุธยา!D239+dataอยุธยา!D256+dataอยุธยา!D273</f>
        <v>5022</v>
      </c>
      <c r="C15" s="45">
        <f>+dataอยุธยา!H15+dataอยุธยา!H32+dataอยุธยา!H49+dataอยุธยา!H67+dataอยุธยา!H85+dataอยุธยา!H102+dataอยุธยา!H119+dataอยุธยา!H136+dataอยุธยา!H154+dataอยุธยา!H171+dataอยุธยา!H188+dataอยุธยา!H205+dataอยุธยา!H222+dataอยุธยา!H239+dataอยุธยา!H256+dataอยุธยา!H273</f>
        <v>5599.0166999999983</v>
      </c>
      <c r="D15" s="45">
        <f>+dataอยุธยา!L15+dataอยุธยา!L32+dataอยุธยา!L49+dataอยุธยา!L67+dataอยุธยา!L85+dataอยุธยา!L102+dataอยุธยา!L119+dataอยุธยา!L136+dataอยุธยา!L154+dataอยุธยา!L171+dataอยุธยา!L188+dataอยุธยา!L205+dataอยุธยา!L222+dataอยุธยา!L239+dataอยุธยา!L256+dataอยุธยา!L273</f>
        <v>5586.9362000000001</v>
      </c>
      <c r="E15" s="76">
        <f t="shared" si="0"/>
        <v>1.1148977897252088</v>
      </c>
    </row>
    <row r="16" spans="1:5" ht="23.25" thickBot="1" x14ac:dyDescent="0.4">
      <c r="A16" s="46" t="s">
        <v>18</v>
      </c>
      <c r="B16" s="44">
        <f>+dataอยุธยา!D16+dataอยุธยา!D33+dataอยุธยา!D50+dataอยุธยา!D68+dataอยุธยา!D86+dataอยุธยา!D103+dataอยุธยา!D120+dataอยุธยา!D137+dataอยุธยา!D155+dataอยุธยา!D172+dataอยุธยา!D189+dataอยุธยา!D206+dataอยุธยา!D223+dataอยุธยา!D240+dataอยุธยา!D257+dataอยุธยา!D274</f>
        <v>5231</v>
      </c>
      <c r="C16" s="45">
        <f>+dataอยุธยา!H16+dataอยุธยา!H33+dataอยุธยา!H50+dataอยุธยา!H68+dataอยุธยา!H86+dataอยุธยา!H103+dataอยุธยา!H120+dataอยุธยา!H137+dataอยุธยา!H155+dataอยุธยา!H172+dataอยุธยา!H189+dataอยุธยา!H206+dataอยุธยา!H223+dataอยุธยา!H240+dataอยุธยา!H257+dataอยุธยา!H274</f>
        <v>5731.8020000000006</v>
      </c>
      <c r="D16" s="45">
        <f>+dataอยุธยา!L16+dataอยุธยา!L33+dataอยุธยา!L50+dataอยุธยา!L68+dataอยุธยา!L86+dataอยุธยา!L103+dataอยุธยา!L120+dataอยุธยา!L137+dataอยุธยา!L155+dataอยุธยา!L172+dataอยุธยา!L189+dataอยุธยา!L206+dataอยุธยา!L223+dataอยุธยา!L240+dataอยุธยา!L257+dataอยุธยา!L274</f>
        <v>5722.5073999999995</v>
      </c>
      <c r="E16" s="76">
        <f t="shared" si="0"/>
        <v>1.0957373351175685</v>
      </c>
    </row>
    <row r="17" spans="1:5" x14ac:dyDescent="0.35">
      <c r="A17" s="11" t="s">
        <v>20</v>
      </c>
      <c r="B17" s="12">
        <f>SUM(B5:B16)</f>
        <v>57573</v>
      </c>
      <c r="C17" s="13">
        <f t="shared" ref="C17:D17" si="1">SUM(C5:C16)</f>
        <v>63775.657999999996</v>
      </c>
      <c r="D17" s="13">
        <f t="shared" si="1"/>
        <v>63663.133499999996</v>
      </c>
      <c r="E17" s="76">
        <f t="shared" si="0"/>
        <v>1.107735535754607</v>
      </c>
    </row>
  </sheetData>
  <mergeCells count="3">
    <mergeCell ref="A3:A4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8" sqref="D8"/>
    </sheetView>
  </sheetViews>
  <sheetFormatPr defaultRowHeight="22.5" x14ac:dyDescent="0.35"/>
  <sheetData>
    <row r="1" spans="1:8" ht="22.5" customHeight="1" x14ac:dyDescent="0.35">
      <c r="A1" s="178" t="s">
        <v>0</v>
      </c>
      <c r="B1" s="178"/>
      <c r="C1" s="178"/>
      <c r="D1" s="178"/>
      <c r="E1" s="178"/>
    </row>
    <row r="2" spans="1:8" ht="22.5" customHeight="1" x14ac:dyDescent="0.35">
      <c r="A2" s="178" t="s">
        <v>59</v>
      </c>
      <c r="B2" s="178"/>
      <c r="C2" s="178"/>
      <c r="D2" s="178"/>
      <c r="E2" s="178"/>
    </row>
    <row r="3" spans="1:8" ht="26.25" thickBot="1" x14ac:dyDescent="0.4">
      <c r="A3" s="179" t="s">
        <v>2</v>
      </c>
      <c r="B3" s="49" t="s">
        <v>3</v>
      </c>
      <c r="C3" s="49" t="s">
        <v>4</v>
      </c>
      <c r="D3" s="49" t="s">
        <v>5</v>
      </c>
      <c r="E3" s="36" t="s">
        <v>6</v>
      </c>
    </row>
    <row r="4" spans="1:8" ht="24" thickTop="1" thickBot="1" x14ac:dyDescent="0.4">
      <c r="A4" s="180"/>
      <c r="B4" s="9">
        <v>2560</v>
      </c>
      <c r="C4" s="9">
        <v>2560</v>
      </c>
      <c r="D4" s="9">
        <v>2560</v>
      </c>
      <c r="E4" s="10">
        <v>2560</v>
      </c>
    </row>
    <row r="5" spans="1:8" ht="24" thickTop="1" thickBot="1" x14ac:dyDescent="0.4">
      <c r="A5" s="43" t="s">
        <v>7</v>
      </c>
      <c r="B5" s="44">
        <f>+dataอยุธยา!E5+dataอยุธยา!E22+dataอยุธยา!E39+dataอยุธยา!E57+dataอยุธยา!E75+dataอยุธยา!E92+dataอยุธยา!E109+dataอยุธยา!E126+dataอยุธยา!E144+dataอยุธยา!E161+dataอยุธยา!E178+dataอยุธยา!E195+dataอยุธยา!E212+dataอยุธยา!E229+dataอยุธยา!E246+dataอยุธยา!E263</f>
        <v>5161</v>
      </c>
      <c r="C5" s="45">
        <f>+dataอยุธยา!I5+dataอยุธยา!I22+dataอยุธยา!I39+dataอยุธยา!I57+dataอยุธยา!I75+dataอยุธยา!I92+dataอยุธยา!I109+dataอยุธยา!I126+dataอยุธยา!I144+dataอยุธยา!I161+dataอยุธยา!I178+dataอยุธยา!I195+dataอยุธยา!I212+dataอยุธยา!I229+dataอยุธยา!I246+dataอยุธยา!I263</f>
        <v>5947.9820000000009</v>
      </c>
      <c r="D5" s="45">
        <f>+dataอยุธยา!M5+dataอยุธยา!M22+dataอยุธยา!M39+dataอยุธยา!M57+dataอยุธยา!M75+dataอยุธยา!M92+dataอยุธยา!M109+dataอยุธยา!M126+dataอยุธยา!M144+dataอยุธยา!M161+dataอยุธยา!M178+dataอยุธยา!M195+dataอยุธยา!M212+dataอยุธยา!M229+dataอยุธยา!M246+dataอยุธยา!M263</f>
        <v>5936.9042999999992</v>
      </c>
      <c r="E5" s="43">
        <v>1.22</v>
      </c>
      <c r="H5" s="55">
        <f>+dataอยุธยา!M5+dataอยุธยา!M22+dataอยุธยา!M39+dataอยุธยา!M57+dataอยุธยา!M75+dataอยุธยา!M92+dataอยุธยา!M109+dataอยุธยา!M126+dataอยุธยา!M144+dataอยุธยา!M161+dataอยุธยา!M178+dataอยุธยา!M195+dataอยุธยา!M212+dataอยุธยา!M229+dataอยุธยา!M246+dataอยุธยา!M263</f>
        <v>5936.9042999999992</v>
      </c>
    </row>
    <row r="6" spans="1:8" ht="23.25" thickBot="1" x14ac:dyDescent="0.4">
      <c r="A6" s="46" t="s">
        <v>8</v>
      </c>
      <c r="B6" s="44">
        <f>+dataอยุธยา!E6+dataอยุธยา!E23+dataอยุธยา!E40+dataอยุธยา!E58+dataอยุธยา!E76+dataอยุธยา!E93+dataอยุธยา!E110+dataอยุธยา!E127+dataอยุธยา!E145+dataอยุธยา!E162+dataอยุธยา!E179+dataอยุธยา!E196+dataอยุธยา!E213+dataอยุธยา!E230+dataอยุธยา!E247+dataอยุธยา!E264</f>
        <v>5092</v>
      </c>
      <c r="C6" s="45">
        <f>+dataอยุธยา!I6+dataอยุธยา!I23+dataอยุธยา!I40+dataอยุธยา!I58+dataอยุธยา!I76+dataอยุธยา!I93+dataอยุธยา!I110+dataอยุธยา!I127+dataอยุธยา!I145+dataอยุธยา!I162+dataอยุธยา!I179+dataอยุธยา!I196+dataอยุธยา!I213+dataอยุธยา!I230+dataอยุธยา!I247+dataอยุธยา!I264</f>
        <v>5664.369700000002</v>
      </c>
      <c r="D6" s="45">
        <f>+dataอยุธยา!M6+dataอยุธยา!M23+dataอยุธยา!M40+dataอยุธยา!M58+dataอยุธยา!M76+dataอยุธยา!M93+dataอยุธยา!M110+dataอยุธยา!M127+dataอยุธยา!M145+dataอยุธยา!M162+dataอยุธยา!M179+dataอยุธยา!M196+dataอยุธยา!M213+dataอยุธยา!M230+dataอยุธยา!M247+dataอยุธยา!M264</f>
        <v>5654.6131000000005</v>
      </c>
      <c r="E6" s="74">
        <f>+C6/B6</f>
        <v>1.1124056755695213</v>
      </c>
      <c r="H6" s="55">
        <f>+dataอยุธยา!M6+dataอยุธยา!M23+dataอยุธยา!M40+dataอยุธยา!M58+dataอยุธยา!M76+dataอยุธยา!M93+dataอยุธยา!M110+dataอยุธยา!M127+dataอยุธยา!M145+dataอยุธยา!M162+dataอยุธยา!M179+dataอยุธยา!M196+dataอยุธยา!M213+dataอยุธยา!M230+dataอยุธยา!M247+dataอยุธยา!M264</f>
        <v>5654.6131000000005</v>
      </c>
    </row>
    <row r="7" spans="1:8" ht="23.25" thickBot="1" x14ac:dyDescent="0.4">
      <c r="A7" s="43" t="s">
        <v>9</v>
      </c>
      <c r="B7" s="44">
        <f>+dataอยุธยา!E7+dataอยุธยา!E24+dataอยุธยา!E41+dataอยุธยา!E59+dataอยุธยา!E77+dataอยุธยา!E94+dataอยุธยา!E111+dataอยุธยา!E128+dataอยุธยา!E146+dataอยุธยา!E163+dataอยุธยา!E180+dataอยุธยา!E197+dataอยุธยา!E214+dataอยุธยา!E231+dataอยุธยา!E248+dataอยุธยา!E265</f>
        <v>4920</v>
      </c>
      <c r="C7" s="45">
        <f>+dataอยุธยา!I7+dataอยุธยา!I24+dataอยุธยา!I41+dataอยุธยา!I59+dataอยุธยา!I77+dataอยุธยา!I94+dataอยุธยา!I111+dataอยุธยา!I128+dataอยุธยา!I146+dataอยุธยา!I163+dataอยุธยา!I180+dataอยุธยา!I197+dataอยุธยา!I214+dataอยุธยา!I231+dataอยุธยา!I248+dataอยุธยา!I265</f>
        <v>5572.4921999999979</v>
      </c>
      <c r="D7" s="45">
        <f>+dataอยุธยา!M7+dataอยุธยา!M24+dataอยุธยา!M41+dataอยุธยา!M59+dataอยุธยา!M77+dataอยุธยา!M94+dataอยุธยา!M111+dataอยุธยา!M128+dataอยุธยา!M146+dataอยุธยา!M163+dataอยุธยา!M180+dataอยุธยา!M197+dataอยุธยา!M214+dataอยุธยา!M231+dataอยุธยา!M248+dataอยุธยา!M265</f>
        <v>5558.3918999999996</v>
      </c>
      <c r="E7" s="74">
        <f t="shared" ref="E7:E17" si="0">+C7/B7</f>
        <v>1.132620365853658</v>
      </c>
      <c r="H7" s="55">
        <f>+dataอยุธยา!M7+dataอยุธยา!M24+dataอยุธยา!M41+dataอยุธยา!M59+dataอยุธยา!M77+dataอยุธยา!M94+dataอยุธยา!M111+dataอยุธยา!M128+dataอยุธยา!M146+dataอยุธยา!M163+dataอยุธยา!M180+dataอยุธยา!M197+dataอยุธยา!M214+dataอยุธยา!M231+dataอยุธยา!M248+dataอยุธยา!M265</f>
        <v>5558.3918999999996</v>
      </c>
    </row>
    <row r="8" spans="1:8" ht="23.25" thickBot="1" x14ac:dyDescent="0.4">
      <c r="A8" s="46" t="s">
        <v>10</v>
      </c>
      <c r="B8" s="44">
        <f>+dataอยุธยา!E8+dataอยุธยา!E25+dataอยุธยา!E42+dataอยุธยา!E60+dataอยุธยา!E78+dataอยุธยา!E95+dataอยุธยา!E112+dataอยุธยา!E129+dataอยุธยา!E147+dataอยุธยา!E164+dataอยุธยา!E181+dataอยุธยา!E198+dataอยุธยา!E215+dataอยุธยา!E232+dataอยุธยา!E249+dataอยุธยา!E266</f>
        <v>4570</v>
      </c>
      <c r="C8" s="45">
        <f>+dataอยุธยา!I8+dataอยุธยา!I25+dataอยุธยา!I42+dataอยุธยา!I60+dataอยุธยา!I78+dataอยุธยา!I95+dataอยุธยา!I112+dataอยุธยา!I129+dataอยุธยา!I147+dataอยุธยา!I164+dataอยุธยา!I181+dataอยุธยา!I198+dataอยุธยา!I215+dataอยุธยา!I232+dataอยุธยา!I249+dataอยุธยา!I266</f>
        <v>5388.2493000000004</v>
      </c>
      <c r="D8" s="45">
        <f>+dataอยุธยา!M8+dataอยุธยา!M25+dataอยุธยา!M42+dataอยุธยา!M60+dataอยุธยา!M78+dataอยุธยา!M95+dataอยุธยา!M112+dataอยุธยา!M129+dataอยุธยา!M147+dataอยุธยา!M164+dataอยุธยา!M181+dataอยุธยา!M198+dataอยุธยา!M215+dataอยุธยา!M232+dataอยุธยา!M249+dataอยุธยา!M266</f>
        <v>5381.3106999999991</v>
      </c>
      <c r="E8" s="74">
        <f t="shared" si="0"/>
        <v>1.1790479868708972</v>
      </c>
    </row>
    <row r="9" spans="1:8" ht="23.25" thickBot="1" x14ac:dyDescent="0.4">
      <c r="A9" s="43" t="s">
        <v>11</v>
      </c>
      <c r="B9" s="44">
        <f>+dataอยุธยา!E9+dataอยุธยา!E26+dataอยุธยา!E43+dataอยุธยา!E61+dataอยุธยา!E79+dataอยุธยา!E96+dataอยุธยา!E113+dataอยุธยา!E130+dataอยุธยา!E148+dataอยุธยา!E165+dataอยุธยา!E182+dataอยุธยา!E199+dataอยุธยา!E216+dataอยุธยา!E233+dataอยุธยา!E250+dataอยุธยา!E267</f>
        <v>4316</v>
      </c>
      <c r="C9" s="45">
        <f>+dataอยุธยา!I9+dataอยุธยา!I26+dataอยุธยา!I43+dataอยุธยา!I61+dataอยุธยา!I79+dataอยุธยา!I96+dataอยุธยา!I113+dataอยุธยา!I130+dataอยุธยา!I148+dataอยุธยา!I165+dataอยุธยา!I182+dataอยุธยา!I199+dataอยุธยา!I216+dataอยุธยา!I233+dataอยุธยา!I250+dataอยุธยา!I267</f>
        <v>5114.528299999999</v>
      </c>
      <c r="D9" s="45">
        <f>+dataอยุธยา!M9+dataอยุธยา!M26+dataอยุธยา!M43+dataอยุธยา!M61+dataอยุธยา!M79+dataอยุธยา!M96+dataอยุธยา!M113+dataอยุธยา!M130+dataอยุธยา!M148+dataอยุธยา!M165+dataอยุธยา!M182+dataอยุธยา!M199+dataอยุธยา!M216+dataอยุธยา!M233+dataอยุธยา!M250+dataอยุธยา!M267</f>
        <v>5105.5124999999998</v>
      </c>
      <c r="E9" s="74">
        <f t="shared" si="0"/>
        <v>1.1850158248378126</v>
      </c>
    </row>
    <row r="10" spans="1:8" ht="23.25" thickBot="1" x14ac:dyDescent="0.4">
      <c r="A10" s="46" t="s">
        <v>12</v>
      </c>
      <c r="B10" s="44">
        <f>+dataอยุธยา!E10+dataอยุธยา!E27+dataอยุธยา!E44+dataอยุธยา!E62+dataอยุธยา!E80+dataอยุธยา!E97+dataอยุธยา!E114+dataอยุธยา!E131+dataอยุธยา!E149+dataอยุธยา!E166+dataอยุธยา!E183+dataอยุธยา!E200+dataอยุธยา!E217+dataอยุธยา!E234+dataอยุธยา!E251+dataอยุธยา!E268</f>
        <v>4882</v>
      </c>
      <c r="C10" s="45">
        <f>+dataอยุธยา!I10+dataอยุธยา!I27+dataอยุธยา!I44+dataอยุธยา!I62+dataอยุธยา!I80+dataอยุธยา!I97+dataอยุธยา!I114+dataอยุธยา!I131+dataอยุธยา!I149+dataอยุธยา!I166+dataอยุธยา!I183+dataอยุธยา!I200+dataอยุธยา!I217+dataอยุธยา!I234+dataอยุธยา!I251+dataอยุธยา!I268</f>
        <v>5872.2095000000008</v>
      </c>
      <c r="D10" s="45">
        <f>+dataอยุธยา!M10+dataอยุธยา!M27+dataอยุธยา!M44+dataอยุธยา!M62+dataอยุธยา!M80+dataอยุธยา!M97+dataอยุธยา!M114+dataอยุธยา!M131+dataอยุธยา!M149+dataอยุธยา!M166+dataอยุธยา!M183+dataอยุธยา!M200+dataอยุธยา!M217+dataอยุธยา!M234+dataอยุธยา!M251+dataอยุธยา!M268</f>
        <v>5861.3870000000006</v>
      </c>
      <c r="E10" s="74">
        <f t="shared" si="0"/>
        <v>1.2028286562884065</v>
      </c>
    </row>
    <row r="11" spans="1:8" ht="23.25" thickBot="1" x14ac:dyDescent="0.4">
      <c r="A11" s="43" t="s">
        <v>13</v>
      </c>
      <c r="B11" s="44">
        <f>+dataอยุธยา!E11+dataอยุธยา!E28+dataอยุธยา!E45+dataอยุธยา!E63+dataอยุธยา!E81+dataอยุธยา!E98+dataอยุธยา!E115+dataอยุธยา!E132+dataอยุธยา!E150+dataอยุธยา!E167+dataอยุธยา!E184+dataอยุธยา!E201+dataอยุธยา!E218+dataอยุธยา!E235+dataอยุธยา!E252+dataอยุธยา!E269</f>
        <v>4368</v>
      </c>
      <c r="C11" s="45">
        <f>+dataอยุธยา!I11+dataอยุธยา!I28+dataอยุธยา!I45+dataอยุธยา!I63+dataอยุธยา!I81+dataอยุธยา!I98+dataอยุธยา!I115+dataอยุธยา!I132+dataอยุธยา!I150+dataอยุธยา!I167+dataอยุธยา!I184+dataอยุธยา!I201+dataอยุธยา!I218+dataอยุธยา!I235+dataอยุธยา!I252+dataอยุธยา!I269</f>
        <v>5228.6315000000013</v>
      </c>
      <c r="D11" s="45">
        <f>+dataอยุธยา!M11+dataอยุธยา!M28+dataอยุธยา!M45+dataอยุธยา!M63+dataอยุธยา!M81+dataอยุธยา!M98+dataอยุธยา!M115+dataอยุธยา!M132+dataอยุธยา!M150+dataอยุธยา!M167+dataอยุธยา!M184+dataอยุธยา!M201+dataอยุธยา!M218+dataอยุธยา!M235+dataอยุธยา!M252+dataอยุธยา!M269</f>
        <v>5218.9839999999995</v>
      </c>
      <c r="E11" s="74">
        <f t="shared" si="0"/>
        <v>1.1970310210622714</v>
      </c>
    </row>
    <row r="12" spans="1:8" ht="23.25" thickBot="1" x14ac:dyDescent="0.4">
      <c r="A12" s="46" t="s">
        <v>14</v>
      </c>
      <c r="B12" s="44">
        <f>+dataอยุธยา!E12+dataอยุธยา!E29+dataอยุธยา!E46+dataอยุธยา!E64+dataอยุธยา!E82+dataอยุธยา!E99+dataอยุธยา!E116+dataอยุธยา!E133+dataอยุธยา!E151+dataอยุธยา!E168+dataอยุธยา!E185+dataอยุธยา!E202+dataอยุธยา!E219+dataอยุธยา!E236+dataอยุธยา!E253+dataอยุธยา!E270</f>
        <v>4802</v>
      </c>
      <c r="C12" s="45">
        <f>+dataอยุธยา!I12+dataอยุธยา!I29+dataอยุธยา!I46+dataอยุธยา!I64+dataอยุธยา!I82+dataอยุธยา!I99+dataอยุธยา!I116+dataอยุธยา!I133+dataอยุธยา!I151+dataอยุธยา!I168+dataอยุธยา!I185+dataอยุธยา!I202+dataอยุธยา!I219+dataอยุธยา!I236+dataอยุธยา!I253+dataอยุธยา!I270</f>
        <v>5393.3590000000013</v>
      </c>
      <c r="D12" s="45">
        <f>+dataอยุธยา!M12+dataอยุธยา!M29+dataอยุธยา!M46+dataอยุธยา!M64+dataอยุธยา!M82+dataอยุธยา!M99+dataอยุธยา!M116+dataอยุธยา!M133+dataอยุธยา!M151+dataอยุธยา!M168+dataอยุธยา!M185+dataอยุธยา!M202+dataอยุธยา!M219+dataอยุธยา!M236+dataอยุธยา!M253+dataอยุธยา!M270</f>
        <v>5381.1482999999998</v>
      </c>
      <c r="E12" s="74">
        <f t="shared" si="0"/>
        <v>1.1231484798000835</v>
      </c>
    </row>
    <row r="13" spans="1:8" ht="23.25" thickBot="1" x14ac:dyDescent="0.4">
      <c r="A13" s="43" t="s">
        <v>15</v>
      </c>
      <c r="B13" s="44">
        <f>+dataอยุธยา!E13+dataอยุธยา!E30+dataอยุธยา!E47+dataอยุธยา!E65+dataอยุธยา!E83+dataอยุธยา!E100+dataอยุธยา!E117+dataอยุธยา!E134+dataอยุธยา!E152+dataอยุธยา!E169+dataอยุธยา!E186+dataอยุธยา!E203+dataอยุธยา!E220+dataอยุธยา!E237+dataอยุธยา!E254+dataอยุธยา!E271</f>
        <v>5009</v>
      </c>
      <c r="C13" s="45">
        <f>+dataอยุธยา!I13+dataอยุธยา!I30+dataอยุธยา!I47+dataอยุธยา!I65+dataอยุธยา!I83+dataอยุธยา!I100+dataอยุธยา!I117+dataอยุธยา!I134+dataอยุธยา!I152+dataอยุธยา!I169+dataอยุธยา!I186+dataอยุธยา!I203+dataอยุธยา!I220+dataอยุธยา!I237+dataอยุธยา!I254+dataอยุธยา!I271</f>
        <v>5606.1586000000007</v>
      </c>
      <c r="D13" s="45">
        <f>+dataอยุธยา!M13+dataอยุธยา!M30+dataอยุธยา!M47+dataอยุธยา!M65+dataอยุธยา!M83+dataอยุธยา!M100+dataอยุธยา!M117+dataอยุธยา!M134+dataอยุธยา!M152+dataอยุธยา!M169+dataอยุธยา!M186+dataอยุธยา!M203+dataอยุธยา!M220+dataอยุธยา!M237+dataอยุธยา!M254+dataอยุธยา!M271</f>
        <v>5591.5331999999989</v>
      </c>
      <c r="E13" s="74">
        <f t="shared" si="0"/>
        <v>1.1192171291674986</v>
      </c>
    </row>
    <row r="14" spans="1:8" ht="23.25" thickBot="1" x14ac:dyDescent="0.4">
      <c r="A14" s="46" t="s">
        <v>16</v>
      </c>
      <c r="B14" s="44">
        <f>+dataอยุธยา!E14+dataอยุธยา!E31+dataอยุธยา!E48+dataอยุธยา!E66+dataอยุธยา!E84+dataอยุธยา!E101+dataอยุธยา!E118+dataอยุธยา!E135+dataอยุธยา!E153+dataอยุธยา!E170+dataอยุธยา!E187+dataอยุธยา!E204+dataอยุธยา!E221+dataอยุธยา!E238+dataอยุธยา!E255+dataอยุธยา!E272</f>
        <v>5187</v>
      </c>
      <c r="C14" s="45">
        <f>+dataอยุธยา!I14+dataอยุธยา!I31+dataอยุธยา!I48+dataอยุธยา!I66+dataอยุธยา!I84+dataอยุธยา!I101+dataอยุธยา!I118+dataอยุธยา!I135+dataอยุธยา!I153+dataอยุธยา!I170+dataอยุธยา!I187+dataอยุธยา!I204+dataอยุธยา!I221+dataอยุธยา!I238+dataอยุธยา!I255+dataอยุธยา!I272</f>
        <v>6040.1369999999997</v>
      </c>
      <c r="D14" s="45">
        <f>+dataอยุธยา!M14+dataอยุธยา!M31+dataอยุธยา!M48+dataอยุธยา!M66+dataอยุธยา!M84+dataอยุธยา!M101+dataอยุธยา!M118+dataอยุธยา!M135+dataอยุธยา!M153+dataอยุธยา!M170+dataอยุธยา!M187+dataอยุธยา!M204+dataอยุธยา!M221+dataอยุธยา!M238+dataอยุธยา!M255+dataอยุธยา!M272</f>
        <v>6026.5346000000009</v>
      </c>
      <c r="E14" s="74">
        <f t="shared" si="0"/>
        <v>1.164475997686524</v>
      </c>
    </row>
    <row r="15" spans="1:8" ht="23.25" thickBot="1" x14ac:dyDescent="0.4">
      <c r="A15" s="43" t="s">
        <v>17</v>
      </c>
      <c r="B15" s="44">
        <f>+dataอยุธยา!E15+dataอยุธยา!E32+dataอยุธยา!E49+dataอยุธยา!E67+dataอยุธยา!E85+dataอยุธยา!E102+dataอยุธยา!E119+dataอยุธยา!E136+dataอยุธยา!E154+dataอยุธยา!E171+dataอยุธยา!E188+dataอยุธยา!E205+dataอยุธยา!E222+dataอยุธยา!E239+dataอยุธยา!E256+dataอยุธยา!E273</f>
        <v>5590</v>
      </c>
      <c r="C15" s="45">
        <f>+dataอยุธยา!I15+dataอยุธยา!I32+dataอยุธยา!I49+dataอยุธยา!I67+dataอยุธยา!I85+dataอยุธยา!I102+dataอยุธยา!I119+dataอยุธยา!I136+dataอยุธยา!I154+dataอยุธยา!I171+dataอยุธยา!I188+dataอยุธยา!I205+dataอยุธยา!I222+dataอยุธยา!I239+dataอยุธยา!I256+dataอยุธยา!I273</f>
        <v>6152.2602999999999</v>
      </c>
      <c r="D15" s="45">
        <f>+dataอยุธยา!M15+dataอยุธยา!M32+dataอยุธยา!M49+dataอยุธยา!M67+dataอยุธยา!M85+dataอยุธยา!M102+dataอยุธยา!M119+dataอยุธยา!M136+dataอยุธยา!M154+dataอยุธยา!M171+dataอยุธยา!M188+dataอยุธยา!M205+dataอยุธยา!M222+dataอยุธยา!M239+dataอยุธยา!M256+dataอยุธยา!M273</f>
        <v>6138.2568000000001</v>
      </c>
      <c r="E15" s="74">
        <f t="shared" si="0"/>
        <v>1.1005832379248659</v>
      </c>
    </row>
    <row r="16" spans="1:8" ht="23.25" thickBot="1" x14ac:dyDescent="0.4">
      <c r="A16" s="46" t="s">
        <v>18</v>
      </c>
      <c r="B16" s="44">
        <f>+dataอยุธยา!E16+dataอยุธยา!E33+dataอยุธยา!E50+dataอยุธยา!E68+dataอยุธยา!E86+dataอยุธยา!E103+dataอยุธยา!E120+dataอยุธยา!E137+dataอยุธยา!E155+dataอยุธยา!E172+dataอยุธยา!E189+dataอยุธยา!E206+dataอยุธยา!E223+dataอยุธยา!E240+dataอยุธยา!E257+dataอยุธยา!E274</f>
        <v>4815</v>
      </c>
      <c r="C16" s="45">
        <f>+dataอยุธยา!I16+dataอยุธยา!I33+dataอยุธยา!I50+dataอยุธยา!I68+dataอยุธยา!I86+dataอยุธยา!I103+dataอยุธยา!I120+dataอยุธยา!I137+dataอยุธยา!I155+dataอยุธยา!I172+dataอยุธยา!I189+dataอยุธยา!I206+dataอยุธยา!I223+dataอยุธยา!I240+dataอยุธยา!I257+dataอยุธยา!I274</f>
        <v>5388.1291999999985</v>
      </c>
      <c r="D16" s="45">
        <f>+dataอยุธยา!M16+dataอยุธยา!M33+dataอยุธยา!M50+dataอยุธยา!M68+dataอยุธยา!M86+dataอยุธยา!M103+dataอยุธยา!M120+dataอยุธยา!M137+dataอยุธยา!M155+dataอยุธยา!M172+dataอยุธยา!M189+dataอยุธยา!M206+dataอยุธยา!M223+dataอยุธยา!M240+dataอยุธยา!M257+dataอยุธยา!M274</f>
        <v>5376.982399999999</v>
      </c>
      <c r="E16" s="74">
        <f t="shared" si="0"/>
        <v>1.1190299480789196</v>
      </c>
    </row>
    <row r="17" spans="1:5" x14ac:dyDescent="0.35">
      <c r="A17" s="11" t="s">
        <v>20</v>
      </c>
      <c r="B17" s="12">
        <f>SUM(B5:B16)</f>
        <v>58712</v>
      </c>
      <c r="C17" s="13">
        <f t="shared" ref="C17:D17" si="1">SUM(C5:C16)</f>
        <v>67368.506600000008</v>
      </c>
      <c r="D17" s="13">
        <f t="shared" si="1"/>
        <v>67231.558799999999</v>
      </c>
      <c r="E17" s="74">
        <f t="shared" si="0"/>
        <v>1.147440158740973</v>
      </c>
    </row>
  </sheetData>
  <mergeCells count="3">
    <mergeCell ref="A3:A4"/>
    <mergeCell ref="A1:E1"/>
    <mergeCell ref="A2:E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09"/>
  <sheetViews>
    <sheetView zoomScale="90" zoomScaleNormal="90" workbookViewId="0">
      <selection activeCell="P297" sqref="P297:Q309"/>
    </sheetView>
  </sheetViews>
  <sheetFormatPr defaultRowHeight="22.5" x14ac:dyDescent="0.35"/>
  <cols>
    <col min="7" max="8" width="9.625" bestFit="1" customWidth="1"/>
    <col min="11" max="12" width="9.625" bestFit="1" customWidth="1"/>
    <col min="18" max="18" width="29.625" customWidth="1"/>
  </cols>
  <sheetData>
    <row r="1" spans="1:19" ht="22.5" customHeight="1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37"/>
      <c r="Q1" s="37"/>
      <c r="R1" s="192" t="s">
        <v>412</v>
      </c>
    </row>
    <row r="2" spans="1:19" ht="22.5" customHeight="1" x14ac:dyDescent="0.35">
      <c r="A2" s="178" t="s">
        <v>19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37"/>
      <c r="Q2" s="37"/>
      <c r="R2" s="192"/>
    </row>
    <row r="3" spans="1:19" ht="23.25" customHeight="1" thickBot="1" x14ac:dyDescent="0.4">
      <c r="A3" s="179" t="s">
        <v>2</v>
      </c>
      <c r="B3" s="34"/>
      <c r="C3" s="180" t="s">
        <v>3</v>
      </c>
      <c r="D3" s="180"/>
      <c r="E3" s="35"/>
      <c r="F3" s="180" t="s">
        <v>4</v>
      </c>
      <c r="G3" s="180"/>
      <c r="H3" s="35"/>
      <c r="I3" s="35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9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9" ht="24" thickTop="1" thickBot="1" x14ac:dyDescent="0.4">
      <c r="A5" s="5" t="s">
        <v>7</v>
      </c>
      <c r="B5" s="44">
        <v>2138</v>
      </c>
      <c r="C5" s="6">
        <v>1814</v>
      </c>
      <c r="D5" s="6">
        <v>2285</v>
      </c>
      <c r="E5" s="6">
        <v>2222</v>
      </c>
      <c r="F5" s="45">
        <v>3097.6239999999998</v>
      </c>
      <c r="G5" s="7">
        <v>2885.9740999999999</v>
      </c>
      <c r="H5" s="7">
        <v>3431.5077000000001</v>
      </c>
      <c r="I5" s="7">
        <v>3520.8054000000002</v>
      </c>
      <c r="J5" s="45">
        <v>3092.9539</v>
      </c>
      <c r="K5" s="7">
        <v>2884.3249000000001</v>
      </c>
      <c r="L5" s="7">
        <v>3428.152</v>
      </c>
      <c r="M5" s="7">
        <v>3513.7822000000001</v>
      </c>
      <c r="N5" s="43">
        <v>1.45</v>
      </c>
      <c r="O5" s="8">
        <v>1.59</v>
      </c>
      <c r="P5" s="8">
        <v>1.5</v>
      </c>
      <c r="Q5" s="8">
        <v>1.58</v>
      </c>
      <c r="S5">
        <v>8000</v>
      </c>
    </row>
    <row r="6" spans="1:19" ht="23.25" thickBot="1" x14ac:dyDescent="0.4">
      <c r="A6" s="1" t="s">
        <v>8</v>
      </c>
      <c r="B6" s="47">
        <v>1944</v>
      </c>
      <c r="C6" s="2">
        <v>1731</v>
      </c>
      <c r="D6" s="2">
        <v>2079</v>
      </c>
      <c r="E6" s="2">
        <v>2204</v>
      </c>
      <c r="F6" s="48">
        <v>3047.9457000000002</v>
      </c>
      <c r="G6" s="3">
        <v>2793.8915999999999</v>
      </c>
      <c r="H6" s="3">
        <v>3267.2725999999998</v>
      </c>
      <c r="I6" s="3">
        <v>3333.3440999999998</v>
      </c>
      <c r="J6" s="48">
        <v>3043.8243000000002</v>
      </c>
      <c r="K6" s="3">
        <v>2789.8914</v>
      </c>
      <c r="L6" s="3">
        <v>3265.3438000000001</v>
      </c>
      <c r="M6" s="3">
        <v>3330.1617999999999</v>
      </c>
      <c r="N6" s="46">
        <v>1.57</v>
      </c>
      <c r="O6" s="4">
        <v>1.61</v>
      </c>
      <c r="P6" s="4">
        <v>1.57</v>
      </c>
      <c r="Q6" s="4">
        <v>1.51</v>
      </c>
    </row>
    <row r="7" spans="1:19" ht="23.25" thickBot="1" x14ac:dyDescent="0.4">
      <c r="A7" s="5" t="s">
        <v>9</v>
      </c>
      <c r="B7" s="44">
        <v>1984</v>
      </c>
      <c r="C7" s="6">
        <v>2052</v>
      </c>
      <c r="D7" s="6">
        <v>2156</v>
      </c>
      <c r="E7" s="6">
        <v>2144</v>
      </c>
      <c r="F7" s="45">
        <v>3155.7233999999999</v>
      </c>
      <c r="G7" s="7">
        <v>3458.3335999999999</v>
      </c>
      <c r="H7" s="7">
        <v>3208.2467000000001</v>
      </c>
      <c r="I7" s="7">
        <v>3214.89</v>
      </c>
      <c r="J7" s="45">
        <v>3153.3489</v>
      </c>
      <c r="K7" s="7">
        <v>3456.6052</v>
      </c>
      <c r="L7" s="7">
        <v>3207.5155</v>
      </c>
      <c r="M7" s="7">
        <v>3209.0853000000002</v>
      </c>
      <c r="N7" s="43">
        <v>1.59</v>
      </c>
      <c r="O7" s="8">
        <v>1.69</v>
      </c>
      <c r="P7" s="8">
        <v>1.49</v>
      </c>
      <c r="Q7" s="8">
        <v>1.5</v>
      </c>
    </row>
    <row r="8" spans="1:19" ht="23.25" thickBot="1" x14ac:dyDescent="0.4">
      <c r="A8" s="1" t="s">
        <v>10</v>
      </c>
      <c r="B8" s="47">
        <v>1944</v>
      </c>
      <c r="C8" s="2">
        <v>1553</v>
      </c>
      <c r="D8" s="2">
        <v>2008</v>
      </c>
      <c r="E8" s="2">
        <v>1997</v>
      </c>
      <c r="F8" s="48">
        <v>3265.7909</v>
      </c>
      <c r="G8" s="3">
        <v>2313.8420999999998</v>
      </c>
      <c r="H8" s="3">
        <v>2956.5324999999998</v>
      </c>
      <c r="I8" s="3">
        <v>2990.7588000000001</v>
      </c>
      <c r="J8" s="48">
        <v>3262.9778000000001</v>
      </c>
      <c r="K8" s="3">
        <v>2306.81</v>
      </c>
      <c r="L8" s="3">
        <v>2952.7067000000002</v>
      </c>
      <c r="M8" s="3">
        <v>2990.0209</v>
      </c>
      <c r="N8" s="46">
        <v>1.68</v>
      </c>
      <c r="O8" s="4">
        <v>1.49</v>
      </c>
      <c r="P8" s="4">
        <v>1.47</v>
      </c>
      <c r="Q8" s="4">
        <v>1.5</v>
      </c>
    </row>
    <row r="9" spans="1:19" ht="23.25" thickBot="1" x14ac:dyDescent="0.4">
      <c r="A9" s="5" t="s">
        <v>11</v>
      </c>
      <c r="B9" s="44">
        <v>1940</v>
      </c>
      <c r="C9" s="6">
        <v>1912</v>
      </c>
      <c r="D9" s="6">
        <v>1999</v>
      </c>
      <c r="E9" s="6">
        <v>1889</v>
      </c>
      <c r="F9" s="45">
        <v>3198.6289999999999</v>
      </c>
      <c r="G9" s="7">
        <v>3013.1617999999999</v>
      </c>
      <c r="H9" s="7">
        <v>3015.7368000000001</v>
      </c>
      <c r="I9" s="7">
        <v>3012.5958000000001</v>
      </c>
      <c r="J9" s="45">
        <v>3193.0511000000001</v>
      </c>
      <c r="K9" s="7">
        <v>3007.8152</v>
      </c>
      <c r="L9" s="7">
        <v>3011.2881000000002</v>
      </c>
      <c r="M9" s="7">
        <v>3008.6916999999999</v>
      </c>
      <c r="N9" s="43">
        <v>1.65</v>
      </c>
      <c r="O9" s="8">
        <v>1.58</v>
      </c>
      <c r="P9" s="8">
        <v>1.51</v>
      </c>
      <c r="Q9" s="8">
        <v>1.59</v>
      </c>
    </row>
    <row r="10" spans="1:19" ht="23.25" thickBot="1" x14ac:dyDescent="0.4">
      <c r="A10" s="1" t="s">
        <v>12</v>
      </c>
      <c r="B10" s="47">
        <v>1915</v>
      </c>
      <c r="C10" s="2">
        <v>1997</v>
      </c>
      <c r="D10" s="2">
        <v>1794</v>
      </c>
      <c r="E10" s="2">
        <v>2110</v>
      </c>
      <c r="F10" s="48">
        <v>3427.4068000000002</v>
      </c>
      <c r="G10" s="3">
        <v>3185.1408999999999</v>
      </c>
      <c r="H10" s="3">
        <v>2951.1869999999999</v>
      </c>
      <c r="I10" s="3">
        <v>3344.8490999999999</v>
      </c>
      <c r="J10" s="48">
        <v>3425.4018999999998</v>
      </c>
      <c r="K10" s="3">
        <v>3180.7338</v>
      </c>
      <c r="L10" s="3">
        <v>2946.616</v>
      </c>
      <c r="M10" s="3">
        <v>3342.3823000000002</v>
      </c>
      <c r="N10" s="46">
        <v>1.79</v>
      </c>
      <c r="O10" s="4">
        <v>1.59</v>
      </c>
      <c r="P10" s="4">
        <v>1.65</v>
      </c>
      <c r="Q10" s="4">
        <v>1.59</v>
      </c>
    </row>
    <row r="11" spans="1:19" ht="23.25" thickBot="1" x14ac:dyDescent="0.4">
      <c r="A11" s="5" t="s">
        <v>13</v>
      </c>
      <c r="B11" s="44">
        <v>1776</v>
      </c>
      <c r="C11" s="6">
        <v>1789</v>
      </c>
      <c r="D11" s="6">
        <v>1960</v>
      </c>
      <c r="E11" s="6">
        <v>1917</v>
      </c>
      <c r="F11" s="45">
        <v>3022.4031</v>
      </c>
      <c r="G11" s="7">
        <v>2642.9457000000002</v>
      </c>
      <c r="H11" s="7">
        <v>3046.0407</v>
      </c>
      <c r="I11" s="7">
        <v>3016.8528000000001</v>
      </c>
      <c r="J11" s="45">
        <v>3019.9342999999999</v>
      </c>
      <c r="K11" s="7">
        <v>2638.9868999999999</v>
      </c>
      <c r="L11" s="7">
        <v>3043.8987999999999</v>
      </c>
      <c r="M11" s="7">
        <v>3015.5342999999998</v>
      </c>
      <c r="N11" s="43">
        <v>1.7</v>
      </c>
      <c r="O11" s="8">
        <v>1.48</v>
      </c>
      <c r="P11" s="8">
        <v>1.55</v>
      </c>
      <c r="Q11" s="8">
        <v>1.57</v>
      </c>
    </row>
    <row r="12" spans="1:19" ht="23.25" thickBot="1" x14ac:dyDescent="0.4">
      <c r="A12" s="1" t="s">
        <v>14</v>
      </c>
      <c r="B12" s="47">
        <v>1712</v>
      </c>
      <c r="C12" s="2">
        <v>1959</v>
      </c>
      <c r="D12" s="2">
        <v>1932</v>
      </c>
      <c r="E12" s="2">
        <v>2080</v>
      </c>
      <c r="F12" s="48">
        <v>2973.4288000000001</v>
      </c>
      <c r="G12" s="3">
        <v>3004.7352000000001</v>
      </c>
      <c r="H12" s="3">
        <v>2822.1423</v>
      </c>
      <c r="I12" s="3">
        <v>3037.7274000000002</v>
      </c>
      <c r="J12" s="48">
        <v>2967.9497999999999</v>
      </c>
      <c r="K12" s="3">
        <v>3001.8516</v>
      </c>
      <c r="L12" s="3">
        <v>2820.5056</v>
      </c>
      <c r="M12" s="3">
        <v>3034.8047000000001</v>
      </c>
      <c r="N12" s="46">
        <v>1.74</v>
      </c>
      <c r="O12" s="4">
        <v>1.53</v>
      </c>
      <c r="P12" s="4">
        <v>1.46</v>
      </c>
      <c r="Q12" s="4">
        <v>1.46</v>
      </c>
    </row>
    <row r="13" spans="1:19" ht="23.25" thickBot="1" x14ac:dyDescent="0.4">
      <c r="A13" s="5" t="s">
        <v>15</v>
      </c>
      <c r="B13" s="44">
        <v>1621</v>
      </c>
      <c r="C13" s="6">
        <v>2024</v>
      </c>
      <c r="D13" s="6">
        <v>2011</v>
      </c>
      <c r="E13" s="6">
        <v>2128</v>
      </c>
      <c r="F13" s="45">
        <v>2607.0374000000002</v>
      </c>
      <c r="G13" s="7">
        <v>3124.5061000000001</v>
      </c>
      <c r="H13" s="7">
        <v>2917.4553000000001</v>
      </c>
      <c r="I13" s="7">
        <v>3100.3074999999999</v>
      </c>
      <c r="J13" s="45">
        <v>2602.2775000000001</v>
      </c>
      <c r="K13" s="7">
        <v>3118.1819999999998</v>
      </c>
      <c r="L13" s="7">
        <v>2915.4047</v>
      </c>
      <c r="M13" s="7">
        <v>3094.8424</v>
      </c>
      <c r="N13" s="43">
        <v>1.61</v>
      </c>
      <c r="O13" s="8">
        <v>1.54</v>
      </c>
      <c r="P13" s="8">
        <v>1.45</v>
      </c>
      <c r="Q13" s="8">
        <v>1.46</v>
      </c>
    </row>
    <row r="14" spans="1:19" ht="23.25" thickBot="1" x14ac:dyDescent="0.4">
      <c r="A14" s="1" t="s">
        <v>16</v>
      </c>
      <c r="B14" s="47">
        <v>1718</v>
      </c>
      <c r="C14" s="2">
        <v>1910</v>
      </c>
      <c r="D14" s="2">
        <v>2104</v>
      </c>
      <c r="E14" s="2">
        <v>2285</v>
      </c>
      <c r="F14" s="48">
        <v>2746.9124999999999</v>
      </c>
      <c r="G14" s="3">
        <v>2860.4104000000002</v>
      </c>
      <c r="H14" s="3">
        <v>3100.3494000000001</v>
      </c>
      <c r="I14" s="3">
        <v>3476.8548999999998</v>
      </c>
      <c r="J14" s="48">
        <v>2741.6934999999999</v>
      </c>
      <c r="K14" s="3">
        <v>2859.3573999999999</v>
      </c>
      <c r="L14" s="3">
        <v>3095.7885000000001</v>
      </c>
      <c r="M14" s="3">
        <v>3471.0497</v>
      </c>
      <c r="N14" s="46">
        <v>1.6</v>
      </c>
      <c r="O14" s="4">
        <v>1.5</v>
      </c>
      <c r="P14" s="4">
        <v>1.47</v>
      </c>
      <c r="Q14" s="4">
        <v>1.52</v>
      </c>
    </row>
    <row r="15" spans="1:19" ht="23.25" thickBot="1" x14ac:dyDescent="0.4">
      <c r="A15" s="5" t="s">
        <v>17</v>
      </c>
      <c r="B15" s="44">
        <v>1833</v>
      </c>
      <c r="C15" s="6">
        <v>2087</v>
      </c>
      <c r="D15" s="6">
        <v>2255</v>
      </c>
      <c r="E15" s="6">
        <v>2331</v>
      </c>
      <c r="F15" s="45">
        <v>3077.2993999999999</v>
      </c>
      <c r="G15" s="7">
        <v>3033.5875999999998</v>
      </c>
      <c r="H15" s="7">
        <v>3413.4681</v>
      </c>
      <c r="I15" s="7">
        <v>3467.8681999999999</v>
      </c>
      <c r="J15" s="45">
        <v>3073.6095</v>
      </c>
      <c r="K15" s="7">
        <v>3028.9396999999999</v>
      </c>
      <c r="L15" s="7">
        <v>3406.4937</v>
      </c>
      <c r="M15" s="7">
        <v>3461.8444</v>
      </c>
      <c r="N15" s="43">
        <v>1.68</v>
      </c>
      <c r="O15" s="8">
        <v>1.45</v>
      </c>
      <c r="P15" s="8">
        <v>1.51</v>
      </c>
      <c r="Q15" s="8">
        <v>1.49</v>
      </c>
    </row>
    <row r="16" spans="1:19" ht="23.25" thickBot="1" x14ac:dyDescent="0.4">
      <c r="A16" s="1" t="s">
        <v>18</v>
      </c>
      <c r="B16" s="47">
        <v>1800</v>
      </c>
      <c r="C16" s="2">
        <v>2210</v>
      </c>
      <c r="D16" s="2">
        <v>2289</v>
      </c>
      <c r="E16" s="2">
        <v>2216</v>
      </c>
      <c r="F16" s="48">
        <v>2810.9027000000001</v>
      </c>
      <c r="G16" s="3">
        <v>3242.8004000000001</v>
      </c>
      <c r="H16" s="3">
        <v>3421.0916000000002</v>
      </c>
      <c r="I16" s="3">
        <v>3389.5418</v>
      </c>
      <c r="J16" s="48">
        <v>2807.6956</v>
      </c>
      <c r="K16" s="3">
        <v>3237.2725</v>
      </c>
      <c r="L16" s="3">
        <v>3415.1513</v>
      </c>
      <c r="M16" s="3">
        <v>3384.6028999999999</v>
      </c>
      <c r="N16" s="46">
        <v>1.56</v>
      </c>
      <c r="O16" s="4">
        <v>1.47</v>
      </c>
      <c r="P16" s="4">
        <v>1.49</v>
      </c>
      <c r="Q16" s="4">
        <v>1.53</v>
      </c>
    </row>
    <row r="17" spans="1:17" x14ac:dyDescent="0.35">
      <c r="A17" s="11" t="s">
        <v>20</v>
      </c>
      <c r="B17" s="12">
        <v>22325</v>
      </c>
      <c r="C17" s="12">
        <v>23038</v>
      </c>
      <c r="D17" s="12">
        <v>24872</v>
      </c>
      <c r="E17" s="12">
        <v>25523</v>
      </c>
      <c r="F17" s="13">
        <v>36431.1037</v>
      </c>
      <c r="G17" s="13">
        <v>35559.3295</v>
      </c>
      <c r="H17" s="13">
        <v>37551.030700000003</v>
      </c>
      <c r="I17" s="13">
        <v>38906.395799999998</v>
      </c>
      <c r="J17" s="13">
        <v>36384.718099999998</v>
      </c>
      <c r="K17" s="13">
        <v>35510.770600000003</v>
      </c>
      <c r="L17" s="13">
        <v>37508.864699999998</v>
      </c>
      <c r="M17" s="13">
        <v>38856.802600000003</v>
      </c>
      <c r="N17" s="11">
        <v>1.63</v>
      </c>
      <c r="O17" s="11">
        <v>1.54</v>
      </c>
      <c r="P17" s="11">
        <v>1.51</v>
      </c>
      <c r="Q17" s="11">
        <v>1.52</v>
      </c>
    </row>
    <row r="18" spans="1:17" ht="22.5" customHeight="1" x14ac:dyDescent="0.35">
      <c r="A18" s="178" t="s">
        <v>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37"/>
      <c r="Q18" s="37"/>
    </row>
    <row r="19" spans="1:17" x14ac:dyDescent="0.35">
      <c r="A19" s="178" t="s">
        <v>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37"/>
      <c r="Q19" s="37"/>
    </row>
    <row r="20" spans="1:17" ht="23.25" customHeight="1" thickBot="1" x14ac:dyDescent="0.4">
      <c r="A20" s="179" t="s">
        <v>2</v>
      </c>
      <c r="B20" s="34"/>
      <c r="C20" s="180" t="s">
        <v>3</v>
      </c>
      <c r="D20" s="180"/>
      <c r="E20" s="35"/>
      <c r="F20" s="180" t="s">
        <v>4</v>
      </c>
      <c r="G20" s="180"/>
      <c r="H20" s="35"/>
      <c r="I20" s="35"/>
      <c r="J20" s="181" t="s">
        <v>5</v>
      </c>
      <c r="K20" s="181"/>
      <c r="L20" s="181"/>
      <c r="M20" s="181"/>
      <c r="N20" s="182" t="s">
        <v>6</v>
      </c>
      <c r="O20" s="182"/>
      <c r="P20" s="182"/>
      <c r="Q20" s="182"/>
    </row>
    <row r="21" spans="1:17" ht="24" thickTop="1" thickBot="1" x14ac:dyDescent="0.4">
      <c r="A21" s="180"/>
      <c r="B21" s="9">
        <v>2557</v>
      </c>
      <c r="C21" s="9">
        <v>2558</v>
      </c>
      <c r="D21" s="9">
        <v>2559</v>
      </c>
      <c r="E21" s="9">
        <v>2560</v>
      </c>
      <c r="F21" s="9">
        <v>2557</v>
      </c>
      <c r="G21" s="9">
        <v>2558</v>
      </c>
      <c r="H21" s="9">
        <v>2559</v>
      </c>
      <c r="I21" s="9">
        <v>2560</v>
      </c>
      <c r="J21" s="9">
        <v>2557</v>
      </c>
      <c r="K21" s="9">
        <v>2558</v>
      </c>
      <c r="L21" s="9">
        <v>2559</v>
      </c>
      <c r="M21" s="9">
        <v>2560</v>
      </c>
      <c r="N21" s="10">
        <v>2557</v>
      </c>
      <c r="O21" s="10">
        <v>2558</v>
      </c>
      <c r="P21" s="10">
        <v>2559</v>
      </c>
      <c r="Q21" s="10">
        <v>2560</v>
      </c>
    </row>
    <row r="22" spans="1:17" ht="24" thickTop="1" thickBot="1" x14ac:dyDescent="0.4">
      <c r="A22" s="5" t="s">
        <v>7</v>
      </c>
      <c r="B22" s="43">
        <v>749</v>
      </c>
      <c r="C22" s="8">
        <v>687</v>
      </c>
      <c r="D22" s="8">
        <v>713</v>
      </c>
      <c r="E22" s="8">
        <v>707</v>
      </c>
      <c r="F22" s="43">
        <v>915.0394</v>
      </c>
      <c r="G22" s="8">
        <v>881.54840000000002</v>
      </c>
      <c r="H22" s="8">
        <v>819.18769999999995</v>
      </c>
      <c r="I22" s="8">
        <v>929.99609999999996</v>
      </c>
      <c r="J22" s="43">
        <v>917.0634</v>
      </c>
      <c r="K22" s="8">
        <v>884.72109999999998</v>
      </c>
      <c r="L22" s="8">
        <v>819.21510000000001</v>
      </c>
      <c r="M22" s="8">
        <v>929.45299999999997</v>
      </c>
      <c r="N22" s="43">
        <v>1.22</v>
      </c>
      <c r="O22" s="8">
        <v>1.28</v>
      </c>
      <c r="P22" s="8">
        <v>1.1499999999999999</v>
      </c>
      <c r="Q22" s="8">
        <v>1.32</v>
      </c>
    </row>
    <row r="23" spans="1:17" ht="23.25" thickBot="1" x14ac:dyDescent="0.4">
      <c r="A23" s="1" t="s">
        <v>8</v>
      </c>
      <c r="B23" s="46">
        <v>728</v>
      </c>
      <c r="C23" s="4">
        <v>679</v>
      </c>
      <c r="D23" s="4">
        <v>669</v>
      </c>
      <c r="E23" s="4">
        <v>715</v>
      </c>
      <c r="F23" s="46">
        <v>964.00440000000003</v>
      </c>
      <c r="G23" s="4">
        <v>832.14269999999999</v>
      </c>
      <c r="H23" s="4">
        <v>900.50220000000002</v>
      </c>
      <c r="I23" s="4">
        <v>867.94550000000004</v>
      </c>
      <c r="J23" s="46">
        <v>966.58270000000005</v>
      </c>
      <c r="K23" s="4">
        <v>832.89059999999995</v>
      </c>
      <c r="L23" s="4">
        <v>901.19590000000005</v>
      </c>
      <c r="M23" s="4">
        <v>867.03129999999999</v>
      </c>
      <c r="N23" s="46">
        <v>1.32</v>
      </c>
      <c r="O23" s="4">
        <v>1.23</v>
      </c>
      <c r="P23" s="4">
        <v>1.35</v>
      </c>
      <c r="Q23" s="4">
        <v>1.21</v>
      </c>
    </row>
    <row r="24" spans="1:17" ht="23.25" thickBot="1" x14ac:dyDescent="0.4">
      <c r="A24" s="5" t="s">
        <v>9</v>
      </c>
      <c r="B24" s="43">
        <v>693</v>
      </c>
      <c r="C24" s="8">
        <v>652</v>
      </c>
      <c r="D24" s="8">
        <v>701</v>
      </c>
      <c r="E24" s="8">
        <v>697</v>
      </c>
      <c r="F24" s="43">
        <v>960.79750000000001</v>
      </c>
      <c r="G24" s="8">
        <v>792.88980000000004</v>
      </c>
      <c r="H24" s="8">
        <v>926.21220000000005</v>
      </c>
      <c r="I24" s="8">
        <v>980.12159999999994</v>
      </c>
      <c r="J24" s="43">
        <v>960.17529999999999</v>
      </c>
      <c r="K24" s="8">
        <v>794.01679999999999</v>
      </c>
      <c r="L24" s="8">
        <v>926.55200000000002</v>
      </c>
      <c r="M24" s="8">
        <v>977.19230000000005</v>
      </c>
      <c r="N24" s="43">
        <v>1.39</v>
      </c>
      <c r="O24" s="8">
        <v>1.22</v>
      </c>
      <c r="P24" s="8">
        <v>1.32</v>
      </c>
      <c r="Q24" s="8">
        <v>1.41</v>
      </c>
    </row>
    <row r="25" spans="1:17" ht="23.25" thickBot="1" x14ac:dyDescent="0.4">
      <c r="A25" s="1" t="s">
        <v>10</v>
      </c>
      <c r="B25" s="46">
        <v>750</v>
      </c>
      <c r="C25" s="4">
        <v>631</v>
      </c>
      <c r="D25" s="4">
        <v>698</v>
      </c>
      <c r="E25" s="4">
        <v>646</v>
      </c>
      <c r="F25" s="48">
        <v>1052.8590999999999</v>
      </c>
      <c r="G25" s="4">
        <v>829.9701</v>
      </c>
      <c r="H25" s="4">
        <v>802.98069999999996</v>
      </c>
      <c r="I25" s="3">
        <v>1001.0367</v>
      </c>
      <c r="J25" s="48">
        <v>1051.0144</v>
      </c>
      <c r="K25" s="4">
        <v>829.14490000000001</v>
      </c>
      <c r="L25" s="4">
        <v>802.37300000000005</v>
      </c>
      <c r="M25" s="4">
        <v>999.32190000000003</v>
      </c>
      <c r="N25" s="46">
        <v>1.4</v>
      </c>
      <c r="O25" s="4">
        <v>1.32</v>
      </c>
      <c r="P25" s="4">
        <v>1.1499999999999999</v>
      </c>
      <c r="Q25" s="4">
        <v>1.55</v>
      </c>
    </row>
    <row r="26" spans="1:17" ht="23.25" thickBot="1" x14ac:dyDescent="0.4">
      <c r="A26" s="5" t="s">
        <v>11</v>
      </c>
      <c r="B26" s="43">
        <v>677</v>
      </c>
      <c r="C26" s="8">
        <v>669</v>
      </c>
      <c r="D26" s="8">
        <v>719</v>
      </c>
      <c r="E26" s="8">
        <v>610</v>
      </c>
      <c r="F26" s="43">
        <v>972.76409999999998</v>
      </c>
      <c r="G26" s="8">
        <v>845.27509999999995</v>
      </c>
      <c r="H26" s="8">
        <v>805.33939999999996</v>
      </c>
      <c r="I26" s="8">
        <v>839.16070000000002</v>
      </c>
      <c r="J26" s="43">
        <v>971.71310000000005</v>
      </c>
      <c r="K26" s="8">
        <v>847.7</v>
      </c>
      <c r="L26" s="8">
        <v>804.26509999999996</v>
      </c>
      <c r="M26" s="8">
        <v>839.08500000000004</v>
      </c>
      <c r="N26" s="43">
        <v>1.44</v>
      </c>
      <c r="O26" s="8">
        <v>1.26</v>
      </c>
      <c r="P26" s="8">
        <v>1.1200000000000001</v>
      </c>
      <c r="Q26" s="8">
        <v>1.38</v>
      </c>
    </row>
    <row r="27" spans="1:17" ht="23.25" thickBot="1" x14ac:dyDescent="0.4">
      <c r="A27" s="1" t="s">
        <v>12</v>
      </c>
      <c r="B27" s="46">
        <v>673</v>
      </c>
      <c r="C27" s="4">
        <v>688</v>
      </c>
      <c r="D27" s="4">
        <v>702</v>
      </c>
      <c r="E27" s="4">
        <v>709</v>
      </c>
      <c r="F27" s="46">
        <v>895.93709999999999</v>
      </c>
      <c r="G27" s="4">
        <v>925.09529999999995</v>
      </c>
      <c r="H27" s="4">
        <v>885.51620000000003</v>
      </c>
      <c r="I27" s="3">
        <v>1105.8480999999999</v>
      </c>
      <c r="J27" s="46">
        <v>893.62519999999995</v>
      </c>
      <c r="K27" s="4">
        <v>926.89</v>
      </c>
      <c r="L27" s="4">
        <v>885.95180000000005</v>
      </c>
      <c r="M27" s="3">
        <v>1103.3864000000001</v>
      </c>
      <c r="N27" s="46">
        <v>1.33</v>
      </c>
      <c r="O27" s="4">
        <v>1.34</v>
      </c>
      <c r="P27" s="4">
        <v>1.26</v>
      </c>
      <c r="Q27" s="4">
        <v>1.56</v>
      </c>
    </row>
    <row r="28" spans="1:17" ht="23.25" thickBot="1" x14ac:dyDescent="0.4">
      <c r="A28" s="5" t="s">
        <v>13</v>
      </c>
      <c r="B28" s="43">
        <v>651</v>
      </c>
      <c r="C28" s="8">
        <v>634</v>
      </c>
      <c r="D28" s="8">
        <v>637</v>
      </c>
      <c r="E28" s="8">
        <v>606</v>
      </c>
      <c r="F28" s="43">
        <v>893.15099999999995</v>
      </c>
      <c r="G28" s="8">
        <v>692.53129999999999</v>
      </c>
      <c r="H28" s="8">
        <v>789.03160000000003</v>
      </c>
      <c r="I28" s="8">
        <v>927.36659999999995</v>
      </c>
      <c r="J28" s="43">
        <v>891.90710000000001</v>
      </c>
      <c r="K28" s="8">
        <v>694.15779999999995</v>
      </c>
      <c r="L28" s="8">
        <v>790.62860000000001</v>
      </c>
      <c r="M28" s="8">
        <v>925.13990000000001</v>
      </c>
      <c r="N28" s="43">
        <v>1.37</v>
      </c>
      <c r="O28" s="8">
        <v>1.0900000000000001</v>
      </c>
      <c r="P28" s="8">
        <v>1.24</v>
      </c>
      <c r="Q28" s="8">
        <v>1.53</v>
      </c>
    </row>
    <row r="29" spans="1:17" ht="23.25" thickBot="1" x14ac:dyDescent="0.4">
      <c r="A29" s="1" t="s">
        <v>14</v>
      </c>
      <c r="B29" s="46">
        <v>649</v>
      </c>
      <c r="C29" s="4">
        <v>636</v>
      </c>
      <c r="D29" s="4">
        <v>601</v>
      </c>
      <c r="E29" s="4">
        <v>718</v>
      </c>
      <c r="F29" s="46">
        <v>832.16759999999999</v>
      </c>
      <c r="G29" s="4">
        <v>839.67380000000003</v>
      </c>
      <c r="H29" s="4">
        <v>673.25459999999998</v>
      </c>
      <c r="I29" s="4">
        <v>953.77139999999997</v>
      </c>
      <c r="J29" s="46">
        <v>832.56039999999996</v>
      </c>
      <c r="K29" s="4">
        <v>840.99639999999999</v>
      </c>
      <c r="L29" s="4">
        <v>673.46810000000005</v>
      </c>
      <c r="M29" s="4">
        <v>950.05399999999997</v>
      </c>
      <c r="N29" s="46">
        <v>1.28</v>
      </c>
      <c r="O29" s="4">
        <v>1.32</v>
      </c>
      <c r="P29" s="4">
        <v>1.1200000000000001</v>
      </c>
      <c r="Q29" s="4">
        <v>1.33</v>
      </c>
    </row>
    <row r="30" spans="1:17" ht="23.25" thickBot="1" x14ac:dyDescent="0.4">
      <c r="A30" s="5" t="s">
        <v>15</v>
      </c>
      <c r="B30" s="43">
        <v>691</v>
      </c>
      <c r="C30" s="8">
        <v>693</v>
      </c>
      <c r="D30" s="8">
        <v>611</v>
      </c>
      <c r="E30" s="8">
        <v>712</v>
      </c>
      <c r="F30" s="43">
        <v>852.56600000000003</v>
      </c>
      <c r="G30" s="8">
        <v>790.23519999999996</v>
      </c>
      <c r="H30" s="8">
        <v>643.14639999999997</v>
      </c>
      <c r="I30" s="8">
        <v>994.28769999999997</v>
      </c>
      <c r="J30" s="43">
        <v>853.29499999999996</v>
      </c>
      <c r="K30" s="8">
        <v>790.7518</v>
      </c>
      <c r="L30" s="8">
        <v>644.0933</v>
      </c>
      <c r="M30" s="8">
        <v>990.37909999999999</v>
      </c>
      <c r="N30" s="43">
        <v>1.23</v>
      </c>
      <c r="O30" s="8">
        <v>1.1399999999999999</v>
      </c>
      <c r="P30" s="8">
        <v>1.05</v>
      </c>
      <c r="Q30" s="8">
        <v>1.4</v>
      </c>
    </row>
    <row r="31" spans="1:17" ht="23.25" thickBot="1" x14ac:dyDescent="0.4">
      <c r="A31" s="1" t="s">
        <v>16</v>
      </c>
      <c r="B31" s="46">
        <v>692</v>
      </c>
      <c r="C31" s="4">
        <v>658</v>
      </c>
      <c r="D31" s="4">
        <v>671</v>
      </c>
      <c r="E31" s="4">
        <v>723</v>
      </c>
      <c r="F31" s="46">
        <v>964.3252</v>
      </c>
      <c r="G31" s="4">
        <v>871.57280000000003</v>
      </c>
      <c r="H31" s="4">
        <v>824.68870000000004</v>
      </c>
      <c r="I31" s="3">
        <v>1049.1342999999999</v>
      </c>
      <c r="J31" s="46">
        <v>964.64880000000005</v>
      </c>
      <c r="K31" s="4">
        <v>871.62760000000003</v>
      </c>
      <c r="L31" s="4">
        <v>824.97170000000006</v>
      </c>
      <c r="M31" s="3">
        <v>1046.9423999999999</v>
      </c>
      <c r="N31" s="46">
        <v>1.39</v>
      </c>
      <c r="O31" s="4">
        <v>1.32</v>
      </c>
      <c r="P31" s="4">
        <v>1.23</v>
      </c>
      <c r="Q31" s="4">
        <v>1.45</v>
      </c>
    </row>
    <row r="32" spans="1:17" ht="23.25" thickBot="1" x14ac:dyDescent="0.4">
      <c r="A32" s="5" t="s">
        <v>17</v>
      </c>
      <c r="B32" s="43">
        <v>722</v>
      </c>
      <c r="C32" s="8">
        <v>712</v>
      </c>
      <c r="D32" s="8">
        <v>709</v>
      </c>
      <c r="E32" s="8">
        <v>822</v>
      </c>
      <c r="F32" s="43">
        <v>737.48379999999997</v>
      </c>
      <c r="G32" s="8">
        <v>878.7944</v>
      </c>
      <c r="H32" s="8">
        <v>757.25310000000002</v>
      </c>
      <c r="I32" s="7">
        <v>1091.4839999999999</v>
      </c>
      <c r="J32" s="43">
        <v>739.21259999999995</v>
      </c>
      <c r="K32" s="8">
        <v>879.72170000000006</v>
      </c>
      <c r="L32" s="8">
        <v>758.62239999999997</v>
      </c>
      <c r="M32" s="7">
        <v>1089.3006</v>
      </c>
      <c r="N32" s="43">
        <v>1.02</v>
      </c>
      <c r="O32" s="8">
        <v>1.23</v>
      </c>
      <c r="P32" s="8">
        <v>1.07</v>
      </c>
      <c r="Q32" s="8">
        <v>1.33</v>
      </c>
    </row>
    <row r="33" spans="1:17" ht="23.25" thickBot="1" x14ac:dyDescent="0.4">
      <c r="A33" s="1" t="s">
        <v>18</v>
      </c>
      <c r="B33" s="46">
        <v>750</v>
      </c>
      <c r="C33" s="4">
        <v>649</v>
      </c>
      <c r="D33" s="4">
        <v>721</v>
      </c>
      <c r="E33" s="4">
        <v>470</v>
      </c>
      <c r="F33" s="46">
        <v>803.99120000000005</v>
      </c>
      <c r="G33" s="4">
        <v>846.64729999999997</v>
      </c>
      <c r="H33" s="4">
        <v>823.06100000000004</v>
      </c>
      <c r="I33" s="4">
        <v>553.48159999999996</v>
      </c>
      <c r="J33" s="46">
        <v>805.08519999999999</v>
      </c>
      <c r="K33" s="4">
        <v>847.46929999999998</v>
      </c>
      <c r="L33" s="4">
        <v>823.82190000000003</v>
      </c>
      <c r="M33" s="4">
        <v>552.57799999999997</v>
      </c>
      <c r="N33" s="46">
        <v>1.07</v>
      </c>
      <c r="O33" s="4">
        <v>1.3</v>
      </c>
      <c r="P33" s="4">
        <v>1.1399999999999999</v>
      </c>
      <c r="Q33" s="4">
        <v>1.18</v>
      </c>
    </row>
    <row r="34" spans="1:17" x14ac:dyDescent="0.35">
      <c r="A34" s="11" t="s">
        <v>20</v>
      </c>
      <c r="B34" s="12">
        <v>8425</v>
      </c>
      <c r="C34" s="12">
        <v>7988</v>
      </c>
      <c r="D34" s="12">
        <v>8152</v>
      </c>
      <c r="E34" s="12">
        <v>8135</v>
      </c>
      <c r="F34" s="13">
        <v>10845.0864</v>
      </c>
      <c r="G34" s="13">
        <v>10026.376200000001</v>
      </c>
      <c r="H34" s="13">
        <v>9650.1738000000005</v>
      </c>
      <c r="I34" s="13">
        <v>11293.6343</v>
      </c>
      <c r="J34" s="13">
        <v>10846.8832</v>
      </c>
      <c r="K34" s="13">
        <v>10040.088</v>
      </c>
      <c r="L34" s="13">
        <v>9655.1589000000004</v>
      </c>
      <c r="M34" s="13">
        <v>11269.8639</v>
      </c>
      <c r="N34" s="11">
        <v>1.29</v>
      </c>
      <c r="O34" s="11">
        <v>1.26</v>
      </c>
      <c r="P34" s="11">
        <v>1.18</v>
      </c>
      <c r="Q34" s="11">
        <v>1.39</v>
      </c>
    </row>
    <row r="35" spans="1:17" x14ac:dyDescent="0.35">
      <c r="A35" s="178" t="s">
        <v>0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37"/>
      <c r="Q35" s="37"/>
    </row>
    <row r="36" spans="1:17" x14ac:dyDescent="0.35">
      <c r="A36" s="178" t="s">
        <v>21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37"/>
      <c r="Q36" s="37"/>
    </row>
    <row r="37" spans="1:17" ht="23.25" customHeight="1" thickBot="1" x14ac:dyDescent="0.4">
      <c r="A37" s="179" t="s">
        <v>2</v>
      </c>
      <c r="B37" s="34"/>
      <c r="C37" s="180" t="s">
        <v>3</v>
      </c>
      <c r="D37" s="180"/>
      <c r="E37" s="35"/>
      <c r="F37" s="180" t="s">
        <v>4</v>
      </c>
      <c r="G37" s="180"/>
      <c r="H37" s="35"/>
      <c r="I37" s="35"/>
      <c r="J37" s="181" t="s">
        <v>5</v>
      </c>
      <c r="K37" s="181"/>
      <c r="L37" s="181"/>
      <c r="M37" s="181"/>
      <c r="N37" s="182" t="s">
        <v>6</v>
      </c>
      <c r="O37" s="182"/>
      <c r="P37" s="182"/>
      <c r="Q37" s="182"/>
    </row>
    <row r="38" spans="1:17" ht="24" thickTop="1" thickBot="1" x14ac:dyDescent="0.4">
      <c r="A38" s="180"/>
      <c r="B38" s="9">
        <v>2557</v>
      </c>
      <c r="C38" s="9">
        <v>2558</v>
      </c>
      <c r="D38" s="9">
        <v>2559</v>
      </c>
      <c r="E38" s="9">
        <v>2560</v>
      </c>
      <c r="F38" s="9">
        <v>2557</v>
      </c>
      <c r="G38" s="9">
        <v>2558</v>
      </c>
      <c r="H38" s="9">
        <v>2559</v>
      </c>
      <c r="I38" s="9">
        <v>2560</v>
      </c>
      <c r="J38" s="9">
        <v>2557</v>
      </c>
      <c r="K38" s="9">
        <v>2558</v>
      </c>
      <c r="L38" s="9">
        <v>2559</v>
      </c>
      <c r="M38" s="9">
        <v>2560</v>
      </c>
      <c r="N38" s="10">
        <v>2557</v>
      </c>
      <c r="O38" s="10">
        <v>2558</v>
      </c>
      <c r="P38" s="10">
        <v>2559</v>
      </c>
      <c r="Q38" s="10">
        <v>2560</v>
      </c>
    </row>
    <row r="39" spans="1:17" ht="24" thickTop="1" thickBot="1" x14ac:dyDescent="0.4">
      <c r="A39" s="5" t="s">
        <v>7</v>
      </c>
      <c r="B39" s="43">
        <v>187</v>
      </c>
      <c r="C39" s="8">
        <v>204</v>
      </c>
      <c r="D39" s="8">
        <v>245</v>
      </c>
      <c r="E39" s="8">
        <v>187</v>
      </c>
      <c r="F39" s="43">
        <v>129.16149999999999</v>
      </c>
      <c r="G39" s="8">
        <v>148.64760000000001</v>
      </c>
      <c r="H39" s="8">
        <v>146.33080000000001</v>
      </c>
      <c r="I39" s="8">
        <v>125.9237</v>
      </c>
      <c r="J39" s="43">
        <v>128.47810000000001</v>
      </c>
      <c r="K39" s="8">
        <v>147.9272</v>
      </c>
      <c r="L39" s="8">
        <v>144.15969999999999</v>
      </c>
      <c r="M39" s="8">
        <v>125.2998</v>
      </c>
      <c r="N39" s="43">
        <v>0.69</v>
      </c>
      <c r="O39" s="8">
        <v>0.73</v>
      </c>
      <c r="P39" s="8">
        <v>0.6</v>
      </c>
      <c r="Q39" s="8">
        <v>0.67</v>
      </c>
    </row>
    <row r="40" spans="1:17" ht="23.25" thickBot="1" x14ac:dyDescent="0.4">
      <c r="A40" s="1" t="s">
        <v>8</v>
      </c>
      <c r="B40" s="46">
        <v>196</v>
      </c>
      <c r="C40" s="4">
        <v>169</v>
      </c>
      <c r="D40" s="4">
        <v>212</v>
      </c>
      <c r="E40" s="4">
        <v>201</v>
      </c>
      <c r="F40" s="46">
        <v>138.30600000000001</v>
      </c>
      <c r="G40" s="4">
        <v>142.279</v>
      </c>
      <c r="H40" s="4">
        <v>141.95849999999999</v>
      </c>
      <c r="I40" s="4">
        <v>145.2483</v>
      </c>
      <c r="J40" s="46">
        <v>137.8732</v>
      </c>
      <c r="K40" s="4">
        <v>140.87129999999999</v>
      </c>
      <c r="L40" s="4">
        <v>140.5008</v>
      </c>
      <c r="M40" s="4">
        <v>144.19479999999999</v>
      </c>
      <c r="N40" s="46">
        <v>0.71</v>
      </c>
      <c r="O40" s="4">
        <v>0.84</v>
      </c>
      <c r="P40" s="4">
        <v>0.67</v>
      </c>
      <c r="Q40" s="4">
        <v>0.72</v>
      </c>
    </row>
    <row r="41" spans="1:17" ht="23.25" thickBot="1" x14ac:dyDescent="0.4">
      <c r="A41" s="5" t="s">
        <v>9</v>
      </c>
      <c r="B41" s="43">
        <v>188</v>
      </c>
      <c r="C41" s="8">
        <v>189</v>
      </c>
      <c r="D41" s="8">
        <v>221</v>
      </c>
      <c r="E41" s="8">
        <v>177</v>
      </c>
      <c r="F41" s="43">
        <v>108.1601</v>
      </c>
      <c r="G41" s="8">
        <v>157.07849999999999</v>
      </c>
      <c r="H41" s="8">
        <v>140.50620000000001</v>
      </c>
      <c r="I41" s="8">
        <v>141.7886</v>
      </c>
      <c r="J41" s="43">
        <v>107.7025</v>
      </c>
      <c r="K41" s="8">
        <v>155.41470000000001</v>
      </c>
      <c r="L41" s="8">
        <v>139.75370000000001</v>
      </c>
      <c r="M41" s="8">
        <v>140.84809999999999</v>
      </c>
      <c r="N41" s="43">
        <v>0.57999999999999996</v>
      </c>
      <c r="O41" s="8">
        <v>0.83</v>
      </c>
      <c r="P41" s="8">
        <v>0.64</v>
      </c>
      <c r="Q41" s="8">
        <v>0.8</v>
      </c>
    </row>
    <row r="42" spans="1:17" ht="23.25" thickBot="1" x14ac:dyDescent="0.4">
      <c r="A42" s="1" t="s">
        <v>10</v>
      </c>
      <c r="B42" s="46">
        <v>205</v>
      </c>
      <c r="C42" s="4">
        <v>206</v>
      </c>
      <c r="D42" s="4">
        <v>216</v>
      </c>
      <c r="E42" s="4">
        <v>167</v>
      </c>
      <c r="F42" s="46">
        <v>152.43289999999999</v>
      </c>
      <c r="G42" s="4">
        <v>155.5506</v>
      </c>
      <c r="H42" s="4">
        <v>154.99700000000001</v>
      </c>
      <c r="I42" s="4">
        <v>113.63979999999999</v>
      </c>
      <c r="J42" s="46">
        <v>150.55279999999999</v>
      </c>
      <c r="K42" s="4">
        <v>154.2456</v>
      </c>
      <c r="L42" s="4">
        <v>153.12029999999999</v>
      </c>
      <c r="M42" s="4">
        <v>113.2231</v>
      </c>
      <c r="N42" s="46">
        <v>0.74</v>
      </c>
      <c r="O42" s="4">
        <v>0.76</v>
      </c>
      <c r="P42" s="4">
        <v>0.72</v>
      </c>
      <c r="Q42" s="4">
        <v>0.68</v>
      </c>
    </row>
    <row r="43" spans="1:17" ht="23.25" thickBot="1" x14ac:dyDescent="0.4">
      <c r="A43" s="5" t="s">
        <v>11</v>
      </c>
      <c r="B43" s="43">
        <v>179</v>
      </c>
      <c r="C43" s="8">
        <v>188</v>
      </c>
      <c r="D43" s="8">
        <v>197</v>
      </c>
      <c r="E43" s="8">
        <v>146</v>
      </c>
      <c r="F43" s="43">
        <v>114.6386</v>
      </c>
      <c r="G43" s="8">
        <v>134.9511</v>
      </c>
      <c r="H43" s="8">
        <v>141.1285</v>
      </c>
      <c r="I43" s="8">
        <v>106.32089999999999</v>
      </c>
      <c r="J43" s="43">
        <v>114.42319999999999</v>
      </c>
      <c r="K43" s="8">
        <v>134.60720000000001</v>
      </c>
      <c r="L43" s="8">
        <v>140.3904</v>
      </c>
      <c r="M43" s="8">
        <v>106.06100000000001</v>
      </c>
      <c r="N43" s="43">
        <v>0.64</v>
      </c>
      <c r="O43" s="8">
        <v>0.72</v>
      </c>
      <c r="P43" s="8">
        <v>0.72</v>
      </c>
      <c r="Q43" s="8">
        <v>0.73</v>
      </c>
    </row>
    <row r="44" spans="1:17" ht="23.25" thickBot="1" x14ac:dyDescent="0.4">
      <c r="A44" s="1" t="s">
        <v>12</v>
      </c>
      <c r="B44" s="46">
        <v>216</v>
      </c>
      <c r="C44" s="4">
        <v>189</v>
      </c>
      <c r="D44" s="4">
        <v>191</v>
      </c>
      <c r="E44" s="4">
        <v>181</v>
      </c>
      <c r="F44" s="46">
        <v>143.9563</v>
      </c>
      <c r="G44" s="4">
        <v>129.77690000000001</v>
      </c>
      <c r="H44" s="4">
        <v>120.5979</v>
      </c>
      <c r="I44" s="4">
        <v>125.8818</v>
      </c>
      <c r="J44" s="46">
        <v>143.2817</v>
      </c>
      <c r="K44" s="4">
        <v>128.83420000000001</v>
      </c>
      <c r="L44" s="4">
        <v>119.71729999999999</v>
      </c>
      <c r="M44" s="4">
        <v>125.27030000000001</v>
      </c>
      <c r="N44" s="46">
        <v>0.67</v>
      </c>
      <c r="O44" s="4">
        <v>0.69</v>
      </c>
      <c r="P44" s="4">
        <v>0.63</v>
      </c>
      <c r="Q44" s="4">
        <v>0.7</v>
      </c>
    </row>
    <row r="45" spans="1:17" ht="23.25" thickBot="1" x14ac:dyDescent="0.4">
      <c r="A45" s="5" t="s">
        <v>13</v>
      </c>
      <c r="B45" s="43">
        <v>190</v>
      </c>
      <c r="C45" s="8">
        <v>173</v>
      </c>
      <c r="D45" s="8">
        <v>182</v>
      </c>
      <c r="E45" s="8">
        <v>169</v>
      </c>
      <c r="F45" s="43">
        <v>129.68770000000001</v>
      </c>
      <c r="G45" s="8">
        <v>128.19980000000001</v>
      </c>
      <c r="H45" s="8">
        <v>131.33799999999999</v>
      </c>
      <c r="I45" s="8">
        <v>118.34820000000001</v>
      </c>
      <c r="J45" s="43">
        <v>129.2159</v>
      </c>
      <c r="K45" s="8">
        <v>127.6048</v>
      </c>
      <c r="L45" s="8">
        <v>130.5497</v>
      </c>
      <c r="M45" s="8">
        <v>117.367</v>
      </c>
      <c r="N45" s="43">
        <v>0.68</v>
      </c>
      <c r="O45" s="8">
        <v>0.74</v>
      </c>
      <c r="P45" s="8">
        <v>0.72</v>
      </c>
      <c r="Q45" s="8">
        <v>0.7</v>
      </c>
    </row>
    <row r="46" spans="1:17" ht="23.25" thickBot="1" x14ac:dyDescent="0.4">
      <c r="A46" s="1" t="s">
        <v>14</v>
      </c>
      <c r="B46" s="46">
        <v>185</v>
      </c>
      <c r="C46" s="4">
        <v>222</v>
      </c>
      <c r="D46" s="4">
        <v>199</v>
      </c>
      <c r="E46" s="4">
        <v>182</v>
      </c>
      <c r="F46" s="46">
        <v>132.0692</v>
      </c>
      <c r="G46" s="4">
        <v>152.98140000000001</v>
      </c>
      <c r="H46" s="4">
        <v>139.8135</v>
      </c>
      <c r="I46" s="4">
        <v>119.2509</v>
      </c>
      <c r="J46" s="46">
        <v>130.86000000000001</v>
      </c>
      <c r="K46" s="4">
        <v>151.7474</v>
      </c>
      <c r="L46" s="4">
        <v>139.22030000000001</v>
      </c>
      <c r="M46" s="4">
        <v>118.059</v>
      </c>
      <c r="N46" s="46">
        <v>0.71</v>
      </c>
      <c r="O46" s="4">
        <v>0.69</v>
      </c>
      <c r="P46" s="4">
        <v>0.7</v>
      </c>
      <c r="Q46" s="4">
        <v>0.66</v>
      </c>
    </row>
    <row r="47" spans="1:17" ht="23.25" thickBot="1" x14ac:dyDescent="0.4">
      <c r="A47" s="5" t="s">
        <v>15</v>
      </c>
      <c r="B47" s="43">
        <v>211</v>
      </c>
      <c r="C47" s="8">
        <v>159</v>
      </c>
      <c r="D47" s="8">
        <v>187</v>
      </c>
      <c r="E47" s="8">
        <v>201</v>
      </c>
      <c r="F47" s="43">
        <v>134.76130000000001</v>
      </c>
      <c r="G47" s="8">
        <v>103.15089999999999</v>
      </c>
      <c r="H47" s="8">
        <v>129.1713</v>
      </c>
      <c r="I47" s="8">
        <v>133.06710000000001</v>
      </c>
      <c r="J47" s="43">
        <v>134.54859999999999</v>
      </c>
      <c r="K47" s="8">
        <v>103.2597</v>
      </c>
      <c r="L47" s="8">
        <v>127.6917</v>
      </c>
      <c r="M47" s="8">
        <v>131.90719999999999</v>
      </c>
      <c r="N47" s="43">
        <v>0.64</v>
      </c>
      <c r="O47" s="8">
        <v>0.65</v>
      </c>
      <c r="P47" s="8">
        <v>0.69</v>
      </c>
      <c r="Q47" s="8">
        <v>0.66</v>
      </c>
    </row>
    <row r="48" spans="1:17" ht="23.25" thickBot="1" x14ac:dyDescent="0.4">
      <c r="A48" s="1" t="s">
        <v>16</v>
      </c>
      <c r="B48" s="46">
        <v>198</v>
      </c>
      <c r="C48" s="4">
        <v>12</v>
      </c>
      <c r="D48" s="4">
        <v>170</v>
      </c>
      <c r="E48" s="4">
        <v>200</v>
      </c>
      <c r="F48" s="46">
        <v>129.38509999999999</v>
      </c>
      <c r="G48" s="4">
        <v>3.7021999999999999</v>
      </c>
      <c r="H48" s="4">
        <v>106.60550000000001</v>
      </c>
      <c r="I48" s="4">
        <v>121.94280000000001</v>
      </c>
      <c r="J48" s="46">
        <v>128.71360000000001</v>
      </c>
      <c r="K48" s="4">
        <v>3.7021999999999999</v>
      </c>
      <c r="L48" s="4">
        <v>105.9267</v>
      </c>
      <c r="M48" s="4">
        <v>121.4539</v>
      </c>
      <c r="N48" s="46">
        <v>0.65</v>
      </c>
      <c r="O48" s="4">
        <v>0.31</v>
      </c>
      <c r="P48" s="4">
        <v>0.63</v>
      </c>
      <c r="Q48" s="4">
        <v>0.61</v>
      </c>
    </row>
    <row r="49" spans="1:17" ht="23.25" thickBot="1" x14ac:dyDescent="0.4">
      <c r="A49" s="5" t="s">
        <v>17</v>
      </c>
      <c r="B49" s="43">
        <v>226</v>
      </c>
      <c r="C49" s="8">
        <v>89</v>
      </c>
      <c r="D49" s="8">
        <v>211</v>
      </c>
      <c r="E49" s="8">
        <v>229</v>
      </c>
      <c r="F49" s="43">
        <v>144.26310000000001</v>
      </c>
      <c r="G49" s="8">
        <v>55.915199999999999</v>
      </c>
      <c r="H49" s="8">
        <v>141.0299</v>
      </c>
      <c r="I49" s="8">
        <v>140.49019999999999</v>
      </c>
      <c r="J49" s="43">
        <v>143.11420000000001</v>
      </c>
      <c r="K49" s="8">
        <v>55.440199999999997</v>
      </c>
      <c r="L49" s="8">
        <v>139.98429999999999</v>
      </c>
      <c r="M49" s="8">
        <v>139.67330000000001</v>
      </c>
      <c r="N49" s="43">
        <v>0.64</v>
      </c>
      <c r="O49" s="8">
        <v>0.63</v>
      </c>
      <c r="P49" s="8">
        <v>0.67</v>
      </c>
      <c r="Q49" s="8">
        <v>0.61</v>
      </c>
    </row>
    <row r="50" spans="1:17" ht="23.25" thickBot="1" x14ac:dyDescent="0.4">
      <c r="A50" s="1" t="s">
        <v>18</v>
      </c>
      <c r="B50" s="46">
        <v>228</v>
      </c>
      <c r="C50" s="4">
        <v>201</v>
      </c>
      <c r="D50" s="4">
        <v>200</v>
      </c>
      <c r="E50" s="4">
        <v>212</v>
      </c>
      <c r="F50" s="46">
        <v>152.9323</v>
      </c>
      <c r="G50" s="4">
        <v>97.594899999999996</v>
      </c>
      <c r="H50" s="4">
        <v>128.53989999999999</v>
      </c>
      <c r="I50" s="4">
        <v>140.93610000000001</v>
      </c>
      <c r="J50" s="46">
        <v>151.5523</v>
      </c>
      <c r="K50" s="4">
        <v>96.645099999999999</v>
      </c>
      <c r="L50" s="4">
        <v>127.9658</v>
      </c>
      <c r="M50" s="4">
        <v>140.5992</v>
      </c>
      <c r="N50" s="46">
        <v>0.67</v>
      </c>
      <c r="O50" s="4">
        <v>0.49</v>
      </c>
      <c r="P50" s="4">
        <v>0.64</v>
      </c>
      <c r="Q50" s="4">
        <v>0.66</v>
      </c>
    </row>
    <row r="51" spans="1:17" x14ac:dyDescent="0.35">
      <c r="A51" s="11" t="s">
        <v>20</v>
      </c>
      <c r="B51" s="12">
        <v>2409</v>
      </c>
      <c r="C51" s="12">
        <v>2001</v>
      </c>
      <c r="D51" s="12">
        <v>2431</v>
      </c>
      <c r="E51" s="12">
        <v>2252</v>
      </c>
      <c r="F51" s="13">
        <v>1609.7541000000001</v>
      </c>
      <c r="G51" s="13">
        <v>1409.8280999999999</v>
      </c>
      <c r="H51" s="13">
        <v>1622.0170000000001</v>
      </c>
      <c r="I51" s="13">
        <v>1532.8384000000001</v>
      </c>
      <c r="J51" s="13">
        <v>1600.3161</v>
      </c>
      <c r="K51" s="13">
        <v>1400.2996000000001</v>
      </c>
      <c r="L51" s="13">
        <v>1608.9807000000001</v>
      </c>
      <c r="M51" s="13">
        <v>1523.9567</v>
      </c>
      <c r="N51" s="11">
        <v>0.67</v>
      </c>
      <c r="O51" s="11">
        <v>0.7</v>
      </c>
      <c r="P51" s="11">
        <v>0.67</v>
      </c>
      <c r="Q51" s="11">
        <v>0.68</v>
      </c>
    </row>
    <row r="53" spans="1:17" x14ac:dyDescent="0.35">
      <c r="A53" s="178" t="s">
        <v>0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37"/>
      <c r="Q53" s="37"/>
    </row>
    <row r="54" spans="1:17" x14ac:dyDescent="0.35">
      <c r="A54" s="178" t="s">
        <v>22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37"/>
      <c r="Q54" s="37"/>
    </row>
    <row r="55" spans="1:17" ht="23.25" customHeight="1" thickBot="1" x14ac:dyDescent="0.4">
      <c r="A55" s="179" t="s">
        <v>2</v>
      </c>
      <c r="B55" s="34"/>
      <c r="C55" s="180" t="s">
        <v>3</v>
      </c>
      <c r="D55" s="180"/>
      <c r="E55" s="35"/>
      <c r="F55" s="180" t="s">
        <v>4</v>
      </c>
      <c r="G55" s="180"/>
      <c r="H55" s="35"/>
      <c r="I55" s="35"/>
      <c r="J55" s="181" t="s">
        <v>5</v>
      </c>
      <c r="K55" s="181"/>
      <c r="L55" s="181"/>
      <c r="M55" s="181"/>
      <c r="N55" s="182" t="s">
        <v>6</v>
      </c>
      <c r="O55" s="182"/>
      <c r="P55" s="182"/>
      <c r="Q55" s="182"/>
    </row>
    <row r="56" spans="1:17" ht="24" thickTop="1" thickBot="1" x14ac:dyDescent="0.4">
      <c r="A56" s="180"/>
      <c r="B56" s="9">
        <v>2557</v>
      </c>
      <c r="C56" s="9">
        <v>2558</v>
      </c>
      <c r="D56" s="9">
        <v>2559</v>
      </c>
      <c r="E56" s="9">
        <v>2560</v>
      </c>
      <c r="F56" s="9">
        <v>2557</v>
      </c>
      <c r="G56" s="9">
        <v>2558</v>
      </c>
      <c r="H56" s="9">
        <v>2559</v>
      </c>
      <c r="I56" s="9">
        <v>2560</v>
      </c>
      <c r="J56" s="9">
        <v>2557</v>
      </c>
      <c r="K56" s="9">
        <v>2558</v>
      </c>
      <c r="L56" s="9">
        <v>2559</v>
      </c>
      <c r="M56" s="9">
        <v>2560</v>
      </c>
      <c r="N56" s="10">
        <v>2557</v>
      </c>
      <c r="O56" s="10">
        <v>2558</v>
      </c>
      <c r="P56" s="10">
        <v>2559</v>
      </c>
      <c r="Q56" s="10">
        <v>2560</v>
      </c>
    </row>
    <row r="57" spans="1:17" ht="24" thickTop="1" thickBot="1" x14ac:dyDescent="0.4">
      <c r="A57" s="5" t="s">
        <v>7</v>
      </c>
      <c r="B57" s="43">
        <v>158</v>
      </c>
      <c r="C57" s="8">
        <v>218</v>
      </c>
      <c r="D57" s="8">
        <v>223</v>
      </c>
      <c r="E57" s="8">
        <v>163</v>
      </c>
      <c r="F57" s="43">
        <v>103.95140000000001</v>
      </c>
      <c r="G57" s="8">
        <v>138.3562</v>
      </c>
      <c r="H57" s="8">
        <v>159.75200000000001</v>
      </c>
      <c r="I57" s="8">
        <v>133.92840000000001</v>
      </c>
      <c r="J57" s="43">
        <v>103.5958</v>
      </c>
      <c r="K57" s="8">
        <v>137.36840000000001</v>
      </c>
      <c r="L57" s="8">
        <v>158.47239999999999</v>
      </c>
      <c r="M57" s="8">
        <v>133.44560000000001</v>
      </c>
      <c r="N57" s="43">
        <v>0.66</v>
      </c>
      <c r="O57" s="8">
        <v>0.63</v>
      </c>
      <c r="P57" s="8">
        <v>0.72</v>
      </c>
      <c r="Q57" s="8">
        <v>0.82</v>
      </c>
    </row>
    <row r="58" spans="1:17" ht="23.25" thickBot="1" x14ac:dyDescent="0.4">
      <c r="A58" s="1" t="s">
        <v>8</v>
      </c>
      <c r="B58" s="46">
        <v>164</v>
      </c>
      <c r="C58" s="4">
        <v>174</v>
      </c>
      <c r="D58" s="4">
        <v>196</v>
      </c>
      <c r="E58" s="4">
        <v>149</v>
      </c>
      <c r="F58" s="46">
        <v>112.62560000000001</v>
      </c>
      <c r="G58" s="4">
        <v>108.7693</v>
      </c>
      <c r="H58" s="4">
        <v>122.43470000000001</v>
      </c>
      <c r="I58" s="4">
        <v>118.24939999999999</v>
      </c>
      <c r="J58" s="46">
        <v>112.7488</v>
      </c>
      <c r="K58" s="4">
        <v>108.1375</v>
      </c>
      <c r="L58" s="4">
        <v>122.36</v>
      </c>
      <c r="M58" s="4">
        <v>117.55970000000001</v>
      </c>
      <c r="N58" s="46">
        <v>0.69</v>
      </c>
      <c r="O58" s="4">
        <v>0.63</v>
      </c>
      <c r="P58" s="4">
        <v>0.62</v>
      </c>
      <c r="Q58" s="4">
        <v>0.79</v>
      </c>
    </row>
    <row r="59" spans="1:17" ht="23.25" thickBot="1" x14ac:dyDescent="0.4">
      <c r="A59" s="5" t="s">
        <v>9</v>
      </c>
      <c r="B59" s="43">
        <v>163</v>
      </c>
      <c r="C59" s="8">
        <v>184</v>
      </c>
      <c r="D59" s="8">
        <v>200</v>
      </c>
      <c r="E59" s="8">
        <v>128</v>
      </c>
      <c r="F59" s="43">
        <v>111.7338</v>
      </c>
      <c r="G59" s="8">
        <v>141.97290000000001</v>
      </c>
      <c r="H59" s="8">
        <v>135.1996</v>
      </c>
      <c r="I59" s="8">
        <v>89.560500000000005</v>
      </c>
      <c r="J59" s="43">
        <v>111.021</v>
      </c>
      <c r="K59" s="8">
        <v>141.3185</v>
      </c>
      <c r="L59" s="8">
        <v>134.90469999999999</v>
      </c>
      <c r="M59" s="8">
        <v>88.999399999999994</v>
      </c>
      <c r="N59" s="43">
        <v>0.69</v>
      </c>
      <c r="O59" s="8">
        <v>0.77</v>
      </c>
      <c r="P59" s="8">
        <v>0.68</v>
      </c>
      <c r="Q59" s="8">
        <v>0.7</v>
      </c>
    </row>
    <row r="60" spans="1:17" ht="23.25" thickBot="1" x14ac:dyDescent="0.4">
      <c r="A60" s="1" t="s">
        <v>10</v>
      </c>
      <c r="B60" s="46">
        <v>158</v>
      </c>
      <c r="C60" s="4">
        <v>173</v>
      </c>
      <c r="D60" s="4">
        <v>194</v>
      </c>
      <c r="E60" s="4">
        <v>119</v>
      </c>
      <c r="F60" s="46">
        <v>120.0986</v>
      </c>
      <c r="G60" s="4">
        <v>133.02070000000001</v>
      </c>
      <c r="H60" s="4">
        <v>129.1156</v>
      </c>
      <c r="I60" s="4">
        <v>94.714600000000004</v>
      </c>
      <c r="J60" s="46">
        <v>119.9096</v>
      </c>
      <c r="K60" s="4">
        <v>132.40199999999999</v>
      </c>
      <c r="L60" s="4">
        <v>127.937</v>
      </c>
      <c r="M60" s="4">
        <v>94.800299999999993</v>
      </c>
      <c r="N60" s="46">
        <v>0.76</v>
      </c>
      <c r="O60" s="4">
        <v>0.77</v>
      </c>
      <c r="P60" s="4">
        <v>0.67</v>
      </c>
      <c r="Q60" s="4">
        <v>0.8</v>
      </c>
    </row>
    <row r="61" spans="1:17" ht="23.25" thickBot="1" x14ac:dyDescent="0.4">
      <c r="A61" s="5" t="s">
        <v>11</v>
      </c>
      <c r="B61" s="43">
        <v>162</v>
      </c>
      <c r="C61" s="8">
        <v>167</v>
      </c>
      <c r="D61" s="8">
        <v>214</v>
      </c>
      <c r="E61" s="8">
        <v>115</v>
      </c>
      <c r="F61" s="43">
        <v>128.273</v>
      </c>
      <c r="G61" s="8">
        <v>134.55770000000001</v>
      </c>
      <c r="H61" s="8">
        <v>126.7103</v>
      </c>
      <c r="I61" s="8">
        <v>95.755600000000001</v>
      </c>
      <c r="J61" s="43">
        <v>127.19459999999999</v>
      </c>
      <c r="K61" s="8">
        <v>134.03639999999999</v>
      </c>
      <c r="L61" s="8">
        <v>125.40009999999999</v>
      </c>
      <c r="M61" s="8">
        <v>95.039000000000001</v>
      </c>
      <c r="N61" s="43">
        <v>0.79</v>
      </c>
      <c r="O61" s="8">
        <v>0.81</v>
      </c>
      <c r="P61" s="8">
        <v>0.59</v>
      </c>
      <c r="Q61" s="8">
        <v>0.83</v>
      </c>
    </row>
    <row r="62" spans="1:17" ht="23.25" thickBot="1" x14ac:dyDescent="0.4">
      <c r="A62" s="1" t="s">
        <v>12</v>
      </c>
      <c r="B62" s="46">
        <v>157</v>
      </c>
      <c r="C62" s="4">
        <v>199</v>
      </c>
      <c r="D62" s="4">
        <v>225</v>
      </c>
      <c r="E62" s="4">
        <v>138</v>
      </c>
      <c r="F62" s="46">
        <v>121.005</v>
      </c>
      <c r="G62" s="4">
        <v>147.42259999999999</v>
      </c>
      <c r="H62" s="4">
        <v>166.14189999999999</v>
      </c>
      <c r="I62" s="4">
        <v>99.7804</v>
      </c>
      <c r="J62" s="46">
        <v>120.55840000000001</v>
      </c>
      <c r="K62" s="4">
        <v>146.83969999999999</v>
      </c>
      <c r="L62" s="4">
        <v>165.1198</v>
      </c>
      <c r="M62" s="4">
        <v>99.429000000000002</v>
      </c>
      <c r="N62" s="46">
        <v>0.77</v>
      </c>
      <c r="O62" s="4">
        <v>0.74</v>
      </c>
      <c r="P62" s="4">
        <v>0.74</v>
      </c>
      <c r="Q62" s="4">
        <v>0.72</v>
      </c>
    </row>
    <row r="63" spans="1:17" ht="23.25" thickBot="1" x14ac:dyDescent="0.4">
      <c r="A63" s="5" t="s">
        <v>13</v>
      </c>
      <c r="B63" s="43">
        <v>111</v>
      </c>
      <c r="C63" s="8">
        <v>141</v>
      </c>
      <c r="D63" s="8">
        <v>177</v>
      </c>
      <c r="E63" s="8">
        <v>111</v>
      </c>
      <c r="F63" s="43">
        <v>88.980099999999993</v>
      </c>
      <c r="G63" s="8">
        <v>121.99760000000001</v>
      </c>
      <c r="H63" s="8">
        <v>122.2306</v>
      </c>
      <c r="I63" s="8">
        <v>94.122699999999995</v>
      </c>
      <c r="J63" s="43">
        <v>88.827600000000004</v>
      </c>
      <c r="K63" s="8">
        <v>121.41679999999999</v>
      </c>
      <c r="L63" s="8">
        <v>121.8413</v>
      </c>
      <c r="M63" s="8">
        <v>93.434200000000004</v>
      </c>
      <c r="N63" s="43">
        <v>0.8</v>
      </c>
      <c r="O63" s="8">
        <v>0.87</v>
      </c>
      <c r="P63" s="8">
        <v>0.69</v>
      </c>
      <c r="Q63" s="8">
        <v>0.85</v>
      </c>
    </row>
    <row r="64" spans="1:17" ht="23.25" thickBot="1" x14ac:dyDescent="0.4">
      <c r="A64" s="1" t="s">
        <v>14</v>
      </c>
      <c r="B64" s="46">
        <v>170</v>
      </c>
      <c r="C64" s="4">
        <v>164</v>
      </c>
      <c r="D64" s="4">
        <v>154</v>
      </c>
      <c r="E64" s="4">
        <v>142</v>
      </c>
      <c r="F64" s="46">
        <v>130.9778</v>
      </c>
      <c r="G64" s="4">
        <v>109.9242</v>
      </c>
      <c r="H64" s="4">
        <v>107.51220000000001</v>
      </c>
      <c r="I64" s="4">
        <v>118.196</v>
      </c>
      <c r="J64" s="46">
        <v>130.07130000000001</v>
      </c>
      <c r="K64" s="4">
        <v>110.79049999999999</v>
      </c>
      <c r="L64" s="4">
        <v>107.22880000000001</v>
      </c>
      <c r="M64" s="4">
        <v>117.2298</v>
      </c>
      <c r="N64" s="46">
        <v>0.77</v>
      </c>
      <c r="O64" s="4">
        <v>0.67</v>
      </c>
      <c r="P64" s="4">
        <v>0.7</v>
      </c>
      <c r="Q64" s="4">
        <v>0.83</v>
      </c>
    </row>
    <row r="65" spans="1:17" ht="23.25" thickBot="1" x14ac:dyDescent="0.4">
      <c r="A65" s="5" t="s">
        <v>15</v>
      </c>
      <c r="B65" s="43">
        <v>203</v>
      </c>
      <c r="C65" s="8">
        <v>202</v>
      </c>
      <c r="D65" s="8">
        <v>112</v>
      </c>
      <c r="E65" s="8">
        <v>172</v>
      </c>
      <c r="F65" s="43">
        <v>111.2052</v>
      </c>
      <c r="G65" s="8">
        <v>135.44399999999999</v>
      </c>
      <c r="H65" s="8">
        <v>92.418700000000001</v>
      </c>
      <c r="I65" s="8">
        <v>113.8865</v>
      </c>
      <c r="J65" s="43">
        <v>110.7619</v>
      </c>
      <c r="K65" s="8">
        <v>133.88849999999999</v>
      </c>
      <c r="L65" s="8">
        <v>92.061999999999998</v>
      </c>
      <c r="M65" s="8">
        <v>113.637</v>
      </c>
      <c r="N65" s="43">
        <v>0.55000000000000004</v>
      </c>
      <c r="O65" s="8">
        <v>0.67</v>
      </c>
      <c r="P65" s="8">
        <v>0.83</v>
      </c>
      <c r="Q65" s="8">
        <v>0.66</v>
      </c>
    </row>
    <row r="66" spans="1:17" ht="23.25" thickBot="1" x14ac:dyDescent="0.4">
      <c r="A66" s="1" t="s">
        <v>16</v>
      </c>
      <c r="B66" s="46">
        <v>171</v>
      </c>
      <c r="C66" s="4">
        <v>217</v>
      </c>
      <c r="D66" s="4">
        <v>118</v>
      </c>
      <c r="E66" s="4">
        <v>171</v>
      </c>
      <c r="F66" s="46">
        <v>105.7084</v>
      </c>
      <c r="G66" s="4">
        <v>149.65010000000001</v>
      </c>
      <c r="H66" s="4">
        <v>99.247299999999996</v>
      </c>
      <c r="I66" s="4">
        <v>129.33430000000001</v>
      </c>
      <c r="J66" s="46">
        <v>105.4811</v>
      </c>
      <c r="K66" s="4">
        <v>148.5735</v>
      </c>
      <c r="L66" s="4">
        <v>98.850300000000004</v>
      </c>
      <c r="M66" s="4">
        <v>128.99610000000001</v>
      </c>
      <c r="N66" s="46">
        <v>0.62</v>
      </c>
      <c r="O66" s="4">
        <v>0.69</v>
      </c>
      <c r="P66" s="4">
        <v>0.84</v>
      </c>
      <c r="Q66" s="4">
        <v>0.76</v>
      </c>
    </row>
    <row r="67" spans="1:17" ht="23.25" thickBot="1" x14ac:dyDescent="0.4">
      <c r="A67" s="5" t="s">
        <v>17</v>
      </c>
      <c r="B67" s="43">
        <v>193</v>
      </c>
      <c r="C67" s="8">
        <v>167</v>
      </c>
      <c r="D67" s="8">
        <v>124</v>
      </c>
      <c r="E67" s="8">
        <v>183</v>
      </c>
      <c r="F67" s="43">
        <v>169.50620000000001</v>
      </c>
      <c r="G67" s="8">
        <v>107.53749999999999</v>
      </c>
      <c r="H67" s="8">
        <v>96.034899999999993</v>
      </c>
      <c r="I67" s="8">
        <v>111.76900000000001</v>
      </c>
      <c r="J67" s="43">
        <v>169.1669</v>
      </c>
      <c r="K67" s="8">
        <v>107.4237</v>
      </c>
      <c r="L67" s="8">
        <v>95.618099999999998</v>
      </c>
      <c r="M67" s="8">
        <v>111.6041</v>
      </c>
      <c r="N67" s="43">
        <v>0.88</v>
      </c>
      <c r="O67" s="8">
        <v>0.64</v>
      </c>
      <c r="P67" s="8">
        <v>0.77</v>
      </c>
      <c r="Q67" s="8">
        <v>0.61</v>
      </c>
    </row>
    <row r="68" spans="1:17" ht="23.25" thickBot="1" x14ac:dyDescent="0.4">
      <c r="A68" s="1" t="s">
        <v>18</v>
      </c>
      <c r="B68" s="46">
        <v>185</v>
      </c>
      <c r="C68" s="4">
        <v>209</v>
      </c>
      <c r="D68" s="4">
        <v>163</v>
      </c>
      <c r="E68" s="4">
        <v>162</v>
      </c>
      <c r="F68" s="46">
        <v>121.0013</v>
      </c>
      <c r="G68" s="4">
        <v>156.68819999999999</v>
      </c>
      <c r="H68" s="4">
        <v>123.4966</v>
      </c>
      <c r="I68" s="4">
        <v>116.2694</v>
      </c>
      <c r="J68" s="46">
        <v>119.8797</v>
      </c>
      <c r="K68" s="4">
        <v>155.8629</v>
      </c>
      <c r="L68" s="4">
        <v>122.8339</v>
      </c>
      <c r="M68" s="4">
        <v>115.8883</v>
      </c>
      <c r="N68" s="46">
        <v>0.65</v>
      </c>
      <c r="O68" s="4">
        <v>0.75</v>
      </c>
      <c r="P68" s="4">
        <v>0.76</v>
      </c>
      <c r="Q68" s="4">
        <v>0.72</v>
      </c>
    </row>
    <row r="69" spans="1:17" x14ac:dyDescent="0.35">
      <c r="A69" s="11" t="s">
        <v>20</v>
      </c>
      <c r="B69" s="12">
        <v>1995</v>
      </c>
      <c r="C69" s="12">
        <v>2215</v>
      </c>
      <c r="D69" s="12">
        <v>2100</v>
      </c>
      <c r="E69" s="12">
        <v>1753</v>
      </c>
      <c r="F69" s="13">
        <v>1425.0663999999999</v>
      </c>
      <c r="G69" s="13">
        <v>1585.3409999999999</v>
      </c>
      <c r="H69" s="13">
        <v>1480.2944</v>
      </c>
      <c r="I69" s="13">
        <v>1315.5668000000001</v>
      </c>
      <c r="J69" s="13">
        <v>1419.2166999999999</v>
      </c>
      <c r="K69" s="13">
        <v>1578.0583999999999</v>
      </c>
      <c r="L69" s="13">
        <v>1472.6284000000001</v>
      </c>
      <c r="M69" s="13">
        <v>1310.0625</v>
      </c>
      <c r="N69" s="11">
        <v>0.71</v>
      </c>
      <c r="O69" s="11">
        <v>0.72</v>
      </c>
      <c r="P69" s="11">
        <v>0.7</v>
      </c>
      <c r="Q69" s="11">
        <v>0.75</v>
      </c>
    </row>
    <row r="71" spans="1:17" x14ac:dyDescent="0.35">
      <c r="A71" s="178" t="s">
        <v>0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37"/>
      <c r="Q71" s="37"/>
    </row>
    <row r="72" spans="1:17" x14ac:dyDescent="0.35">
      <c r="A72" s="178" t="s">
        <v>23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37"/>
      <c r="Q72" s="37"/>
    </row>
    <row r="73" spans="1:17" ht="23.25" customHeight="1" thickBot="1" x14ac:dyDescent="0.4">
      <c r="A73" s="179" t="s">
        <v>2</v>
      </c>
      <c r="B73" s="34"/>
      <c r="C73" s="180" t="s">
        <v>3</v>
      </c>
      <c r="D73" s="180"/>
      <c r="E73" s="35"/>
      <c r="F73" s="180" t="s">
        <v>4</v>
      </c>
      <c r="G73" s="180"/>
      <c r="H73" s="35"/>
      <c r="I73" s="35"/>
      <c r="J73" s="181" t="s">
        <v>5</v>
      </c>
      <c r="K73" s="181"/>
      <c r="L73" s="181"/>
      <c r="M73" s="181"/>
      <c r="N73" s="182" t="s">
        <v>6</v>
      </c>
      <c r="O73" s="182"/>
      <c r="P73" s="182"/>
      <c r="Q73" s="182"/>
    </row>
    <row r="74" spans="1:17" ht="24" thickTop="1" thickBot="1" x14ac:dyDescent="0.4">
      <c r="A74" s="180"/>
      <c r="B74" s="9">
        <v>2557</v>
      </c>
      <c r="C74" s="9">
        <v>2558</v>
      </c>
      <c r="D74" s="9">
        <v>2559</v>
      </c>
      <c r="E74" s="9">
        <v>2560</v>
      </c>
      <c r="F74" s="9">
        <v>2557</v>
      </c>
      <c r="G74" s="9">
        <v>2558</v>
      </c>
      <c r="H74" s="9">
        <v>2559</v>
      </c>
      <c r="I74" s="9">
        <v>2560</v>
      </c>
      <c r="J74" s="9">
        <v>2557</v>
      </c>
      <c r="K74" s="9">
        <v>2558</v>
      </c>
      <c r="L74" s="9">
        <v>2559</v>
      </c>
      <c r="M74" s="9">
        <v>2560</v>
      </c>
      <c r="N74" s="10">
        <v>2557</v>
      </c>
      <c r="O74" s="10">
        <v>2558</v>
      </c>
      <c r="P74" s="10">
        <v>2559</v>
      </c>
      <c r="Q74" s="10">
        <v>2560</v>
      </c>
    </row>
    <row r="75" spans="1:17" ht="24" thickTop="1" thickBot="1" x14ac:dyDescent="0.4">
      <c r="A75" s="5" t="s">
        <v>7</v>
      </c>
      <c r="B75" s="43">
        <v>159</v>
      </c>
      <c r="C75" s="8">
        <v>165</v>
      </c>
      <c r="D75" s="8">
        <v>137</v>
      </c>
      <c r="E75" s="8">
        <v>171</v>
      </c>
      <c r="F75" s="43">
        <v>103.4145</v>
      </c>
      <c r="G75" s="8">
        <v>94.499300000000005</v>
      </c>
      <c r="H75" s="8">
        <v>83.058400000000006</v>
      </c>
      <c r="I75" s="8">
        <v>115.2094</v>
      </c>
      <c r="J75" s="43">
        <v>103.5085</v>
      </c>
      <c r="K75" s="8">
        <v>93.851399999999998</v>
      </c>
      <c r="L75" s="8">
        <v>82.847899999999996</v>
      </c>
      <c r="M75" s="8">
        <v>114.673</v>
      </c>
      <c r="N75" s="43">
        <v>0.65</v>
      </c>
      <c r="O75" s="8">
        <v>0.56999999999999995</v>
      </c>
      <c r="P75" s="8">
        <v>0.61</v>
      </c>
      <c r="Q75" s="8">
        <v>0.67</v>
      </c>
    </row>
    <row r="76" spans="1:17" ht="23.25" thickBot="1" x14ac:dyDescent="0.4">
      <c r="A76" s="1" t="s">
        <v>8</v>
      </c>
      <c r="B76" s="46">
        <v>138</v>
      </c>
      <c r="C76" s="4">
        <v>148</v>
      </c>
      <c r="D76" s="4">
        <v>146</v>
      </c>
      <c r="E76" s="4">
        <v>161</v>
      </c>
      <c r="F76" s="46">
        <v>80.386300000000006</v>
      </c>
      <c r="G76" s="4">
        <v>97.600300000000004</v>
      </c>
      <c r="H76" s="4">
        <v>89.1327</v>
      </c>
      <c r="I76" s="4">
        <v>107.2278</v>
      </c>
      <c r="J76" s="46">
        <v>80.139399999999995</v>
      </c>
      <c r="K76" s="4">
        <v>97.470100000000002</v>
      </c>
      <c r="L76" s="4">
        <v>88.756299999999996</v>
      </c>
      <c r="M76" s="4">
        <v>106.7362</v>
      </c>
      <c r="N76" s="46">
        <v>0.57999999999999996</v>
      </c>
      <c r="O76" s="4">
        <v>0.66</v>
      </c>
      <c r="P76" s="4">
        <v>0.61</v>
      </c>
      <c r="Q76" s="4">
        <v>0.67</v>
      </c>
    </row>
    <row r="77" spans="1:17" ht="23.25" thickBot="1" x14ac:dyDescent="0.4">
      <c r="A77" s="5" t="s">
        <v>9</v>
      </c>
      <c r="B77" s="43">
        <v>114</v>
      </c>
      <c r="C77" s="8">
        <v>155</v>
      </c>
      <c r="D77" s="8">
        <v>137</v>
      </c>
      <c r="E77" s="8">
        <v>135</v>
      </c>
      <c r="F77" s="43">
        <v>72.431700000000006</v>
      </c>
      <c r="G77" s="8">
        <v>103.3807</v>
      </c>
      <c r="H77" s="8">
        <v>89.566699999999997</v>
      </c>
      <c r="I77" s="8">
        <v>77.530100000000004</v>
      </c>
      <c r="J77" s="43">
        <v>72.283500000000004</v>
      </c>
      <c r="K77" s="8">
        <v>102.8742</v>
      </c>
      <c r="L77" s="8">
        <v>89.401899999999998</v>
      </c>
      <c r="M77" s="8">
        <v>77.531000000000006</v>
      </c>
      <c r="N77" s="43">
        <v>0.64</v>
      </c>
      <c r="O77" s="8">
        <v>0.67</v>
      </c>
      <c r="P77" s="8">
        <v>0.65</v>
      </c>
      <c r="Q77" s="8">
        <v>0.56999999999999995</v>
      </c>
    </row>
    <row r="78" spans="1:17" ht="23.25" thickBot="1" x14ac:dyDescent="0.4">
      <c r="A78" s="1" t="s">
        <v>10</v>
      </c>
      <c r="B78" s="46">
        <v>132</v>
      </c>
      <c r="C78" s="4">
        <v>149</v>
      </c>
      <c r="D78" s="4">
        <v>130</v>
      </c>
      <c r="E78" s="4">
        <v>131</v>
      </c>
      <c r="F78" s="46">
        <v>89.0261</v>
      </c>
      <c r="G78" s="4">
        <v>86.023300000000006</v>
      </c>
      <c r="H78" s="4">
        <v>76.701300000000003</v>
      </c>
      <c r="I78" s="4">
        <v>87.142399999999995</v>
      </c>
      <c r="J78" s="46">
        <v>88.9208</v>
      </c>
      <c r="K78" s="4">
        <v>85.391400000000004</v>
      </c>
      <c r="L78" s="4">
        <v>76.209699999999998</v>
      </c>
      <c r="M78" s="4">
        <v>87.233599999999996</v>
      </c>
      <c r="N78" s="46">
        <v>0.67</v>
      </c>
      <c r="O78" s="4">
        <v>0.57999999999999996</v>
      </c>
      <c r="P78" s="4">
        <v>0.59</v>
      </c>
      <c r="Q78" s="4">
        <v>0.67</v>
      </c>
    </row>
    <row r="79" spans="1:17" ht="23.25" thickBot="1" x14ac:dyDescent="0.4">
      <c r="A79" s="5" t="s">
        <v>11</v>
      </c>
      <c r="B79" s="43">
        <v>149</v>
      </c>
      <c r="C79" s="8">
        <v>174</v>
      </c>
      <c r="D79" s="8">
        <v>136</v>
      </c>
      <c r="E79" s="8">
        <v>129</v>
      </c>
      <c r="F79" s="43">
        <v>90.7804</v>
      </c>
      <c r="G79" s="8">
        <v>97.688299999999998</v>
      </c>
      <c r="H79" s="8">
        <v>77.601399999999998</v>
      </c>
      <c r="I79" s="8">
        <v>91.453900000000004</v>
      </c>
      <c r="J79" s="43">
        <v>90.312299999999993</v>
      </c>
      <c r="K79" s="8">
        <v>97.258499999999998</v>
      </c>
      <c r="L79" s="8">
        <v>77.397599999999997</v>
      </c>
      <c r="M79" s="8">
        <v>90.984999999999999</v>
      </c>
      <c r="N79" s="43">
        <v>0.61</v>
      </c>
      <c r="O79" s="8">
        <v>0.56000000000000005</v>
      </c>
      <c r="P79" s="8">
        <v>0.56999999999999995</v>
      </c>
      <c r="Q79" s="8">
        <v>0.71</v>
      </c>
    </row>
    <row r="80" spans="1:17" ht="23.25" thickBot="1" x14ac:dyDescent="0.4">
      <c r="A80" s="1" t="s">
        <v>12</v>
      </c>
      <c r="B80" s="46">
        <v>170</v>
      </c>
      <c r="C80" s="4">
        <v>163</v>
      </c>
      <c r="D80" s="4">
        <v>151</v>
      </c>
      <c r="E80" s="4">
        <v>148</v>
      </c>
      <c r="F80" s="46">
        <v>102.9883</v>
      </c>
      <c r="G80" s="4">
        <v>97.407300000000006</v>
      </c>
      <c r="H80" s="4">
        <v>112.4218</v>
      </c>
      <c r="I80" s="4">
        <v>87.944900000000004</v>
      </c>
      <c r="J80" s="46">
        <v>102.62430000000001</v>
      </c>
      <c r="K80" s="4">
        <v>96.933199999999999</v>
      </c>
      <c r="L80" s="4">
        <v>111.2744</v>
      </c>
      <c r="M80" s="4">
        <v>87.455299999999994</v>
      </c>
      <c r="N80" s="46">
        <v>0.61</v>
      </c>
      <c r="O80" s="4">
        <v>0.6</v>
      </c>
      <c r="P80" s="4">
        <v>0.74</v>
      </c>
      <c r="Q80" s="4">
        <v>0.59</v>
      </c>
    </row>
    <row r="81" spans="1:17" ht="23.25" thickBot="1" x14ac:dyDescent="0.4">
      <c r="A81" s="5" t="s">
        <v>13</v>
      </c>
      <c r="B81" s="43">
        <v>156</v>
      </c>
      <c r="C81" s="8">
        <v>162</v>
      </c>
      <c r="D81" s="8">
        <v>136</v>
      </c>
      <c r="E81" s="8">
        <v>139</v>
      </c>
      <c r="F81" s="43">
        <v>84.698899999999995</v>
      </c>
      <c r="G81" s="8">
        <v>114.6246</v>
      </c>
      <c r="H81" s="8">
        <v>93.090900000000005</v>
      </c>
      <c r="I81" s="8">
        <v>91.036199999999994</v>
      </c>
      <c r="J81" s="43">
        <v>84.776300000000006</v>
      </c>
      <c r="K81" s="8">
        <v>113.9654</v>
      </c>
      <c r="L81" s="8">
        <v>92.527000000000001</v>
      </c>
      <c r="M81" s="8">
        <v>90.769599999999997</v>
      </c>
      <c r="N81" s="43">
        <v>0.54</v>
      </c>
      <c r="O81" s="8">
        <v>0.71</v>
      </c>
      <c r="P81" s="8">
        <v>0.68</v>
      </c>
      <c r="Q81" s="8">
        <v>0.65</v>
      </c>
    </row>
    <row r="82" spans="1:17" ht="23.25" thickBot="1" x14ac:dyDescent="0.4">
      <c r="A82" s="1" t="s">
        <v>14</v>
      </c>
      <c r="B82" s="46">
        <v>133</v>
      </c>
      <c r="C82" s="4">
        <v>138</v>
      </c>
      <c r="D82" s="4">
        <v>110</v>
      </c>
      <c r="E82" s="4">
        <v>151</v>
      </c>
      <c r="F82" s="46">
        <v>76.518199999999993</v>
      </c>
      <c r="G82" s="4">
        <v>77.328900000000004</v>
      </c>
      <c r="H82" s="4">
        <v>55.232100000000003</v>
      </c>
      <c r="I82" s="4">
        <v>90.592399999999998</v>
      </c>
      <c r="J82" s="46">
        <v>76.384500000000003</v>
      </c>
      <c r="K82" s="4">
        <v>76.699299999999994</v>
      </c>
      <c r="L82" s="4">
        <v>55.034100000000002</v>
      </c>
      <c r="M82" s="4">
        <v>89.9</v>
      </c>
      <c r="N82" s="46">
        <v>0.57999999999999996</v>
      </c>
      <c r="O82" s="4">
        <v>0.56000000000000005</v>
      </c>
      <c r="P82" s="4">
        <v>0.5</v>
      </c>
      <c r="Q82" s="4">
        <v>0.6</v>
      </c>
    </row>
    <row r="83" spans="1:17" ht="23.25" thickBot="1" x14ac:dyDescent="0.4">
      <c r="A83" s="5" t="s">
        <v>15</v>
      </c>
      <c r="B83" s="43">
        <v>124</v>
      </c>
      <c r="C83" s="8">
        <v>138</v>
      </c>
      <c r="D83" s="8">
        <v>119</v>
      </c>
      <c r="E83" s="8">
        <v>164</v>
      </c>
      <c r="F83" s="43">
        <v>80.808700000000002</v>
      </c>
      <c r="G83" s="8">
        <v>85.518699999999995</v>
      </c>
      <c r="H83" s="8">
        <v>76.1267</v>
      </c>
      <c r="I83" s="8">
        <v>118.5937</v>
      </c>
      <c r="J83" s="43">
        <v>80.643100000000004</v>
      </c>
      <c r="K83" s="8">
        <v>85.276600000000002</v>
      </c>
      <c r="L83" s="8">
        <v>75.918300000000002</v>
      </c>
      <c r="M83" s="8">
        <v>117.7988</v>
      </c>
      <c r="N83" s="43">
        <v>0.65</v>
      </c>
      <c r="O83" s="8">
        <v>0.62</v>
      </c>
      <c r="P83" s="8">
        <v>0.64</v>
      </c>
      <c r="Q83" s="8">
        <v>0.72</v>
      </c>
    </row>
    <row r="84" spans="1:17" ht="23.25" thickBot="1" x14ac:dyDescent="0.4">
      <c r="A84" s="1" t="s">
        <v>16</v>
      </c>
      <c r="B84" s="46">
        <v>154</v>
      </c>
      <c r="C84" s="4">
        <v>143</v>
      </c>
      <c r="D84" s="4">
        <v>124</v>
      </c>
      <c r="E84" s="4">
        <v>172</v>
      </c>
      <c r="F84" s="46">
        <v>86.145200000000003</v>
      </c>
      <c r="G84" s="4">
        <v>87.448800000000006</v>
      </c>
      <c r="H84" s="4">
        <v>69.842299999999994</v>
      </c>
      <c r="I84" s="4">
        <v>125.31229999999999</v>
      </c>
      <c r="J84" s="46">
        <v>86.080799999999996</v>
      </c>
      <c r="K84" s="4">
        <v>87.543700000000001</v>
      </c>
      <c r="L84" s="4">
        <v>69.205100000000002</v>
      </c>
      <c r="M84" s="4">
        <v>125.2861</v>
      </c>
      <c r="N84" s="46">
        <v>0.56000000000000005</v>
      </c>
      <c r="O84" s="4">
        <v>0.61</v>
      </c>
      <c r="P84" s="4">
        <v>0.56000000000000005</v>
      </c>
      <c r="Q84" s="4">
        <v>0.73</v>
      </c>
    </row>
    <row r="85" spans="1:17" ht="23.25" thickBot="1" x14ac:dyDescent="0.4">
      <c r="A85" s="5" t="s">
        <v>17</v>
      </c>
      <c r="B85" s="43">
        <v>157</v>
      </c>
      <c r="C85" s="8">
        <v>156</v>
      </c>
      <c r="D85" s="8">
        <v>149</v>
      </c>
      <c r="E85" s="8">
        <v>169</v>
      </c>
      <c r="F85" s="43">
        <v>86.466399999999993</v>
      </c>
      <c r="G85" s="8">
        <v>98.753299999999996</v>
      </c>
      <c r="H85" s="8">
        <v>90.781300000000002</v>
      </c>
      <c r="I85" s="8">
        <v>111.1186</v>
      </c>
      <c r="J85" s="43">
        <v>86.340599999999995</v>
      </c>
      <c r="K85" s="8">
        <v>98.130399999999995</v>
      </c>
      <c r="L85" s="8">
        <v>90.453999999999994</v>
      </c>
      <c r="M85" s="8">
        <v>110.11069999999999</v>
      </c>
      <c r="N85" s="43">
        <v>0.55000000000000004</v>
      </c>
      <c r="O85" s="8">
        <v>0.63</v>
      </c>
      <c r="P85" s="8">
        <v>0.61</v>
      </c>
      <c r="Q85" s="8">
        <v>0.66</v>
      </c>
    </row>
    <row r="86" spans="1:17" ht="23.25" thickBot="1" x14ac:dyDescent="0.4">
      <c r="A86" s="1" t="s">
        <v>18</v>
      </c>
      <c r="B86" s="46">
        <v>167</v>
      </c>
      <c r="C86" s="4">
        <v>139</v>
      </c>
      <c r="D86" s="4">
        <v>191</v>
      </c>
      <c r="E86" s="4">
        <v>170</v>
      </c>
      <c r="F86" s="46">
        <v>83.655699999999996</v>
      </c>
      <c r="G86" s="4">
        <v>99.8352</v>
      </c>
      <c r="H86" s="4">
        <v>114.1871</v>
      </c>
      <c r="I86" s="4">
        <v>112.8275</v>
      </c>
      <c r="J86" s="46">
        <v>83.295500000000004</v>
      </c>
      <c r="K86" s="4">
        <v>99.143000000000001</v>
      </c>
      <c r="L86" s="4">
        <v>114.49250000000001</v>
      </c>
      <c r="M86" s="4">
        <v>113.5594</v>
      </c>
      <c r="N86" s="46">
        <v>0.5</v>
      </c>
      <c r="O86" s="4">
        <v>0.72</v>
      </c>
      <c r="P86" s="4">
        <v>0.6</v>
      </c>
      <c r="Q86" s="4">
        <v>0.66</v>
      </c>
    </row>
    <row r="87" spans="1:17" x14ac:dyDescent="0.35">
      <c r="A87" s="11" t="s">
        <v>20</v>
      </c>
      <c r="B87" s="12">
        <v>1753</v>
      </c>
      <c r="C87" s="12">
        <v>1830</v>
      </c>
      <c r="D87" s="12">
        <v>1666</v>
      </c>
      <c r="E87" s="12">
        <v>1840</v>
      </c>
      <c r="F87" s="13">
        <v>1037.3204000000001</v>
      </c>
      <c r="G87" s="13">
        <v>1140.1087</v>
      </c>
      <c r="H87" s="13">
        <v>1027.7427</v>
      </c>
      <c r="I87" s="13">
        <v>1215.9892</v>
      </c>
      <c r="J87" s="13">
        <v>1035.3096</v>
      </c>
      <c r="K87" s="13">
        <v>1134.5372</v>
      </c>
      <c r="L87" s="13">
        <v>1023.5188000000001</v>
      </c>
      <c r="M87" s="13">
        <v>1212.0387000000001</v>
      </c>
      <c r="N87" s="11">
        <v>0.59</v>
      </c>
      <c r="O87" s="11">
        <v>0.62</v>
      </c>
      <c r="P87" s="11">
        <v>0.62</v>
      </c>
      <c r="Q87" s="11">
        <v>0.66</v>
      </c>
    </row>
    <row r="88" spans="1:17" x14ac:dyDescent="0.35">
      <c r="A88" s="178" t="s">
        <v>0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37"/>
      <c r="Q88" s="37"/>
    </row>
    <row r="89" spans="1:17" x14ac:dyDescent="0.35">
      <c r="A89" s="178" t="s">
        <v>24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37"/>
      <c r="Q89" s="37"/>
    </row>
    <row r="90" spans="1:17" ht="23.25" customHeight="1" thickBot="1" x14ac:dyDescent="0.4">
      <c r="A90" s="179" t="s">
        <v>2</v>
      </c>
      <c r="B90" s="34"/>
      <c r="C90" s="180" t="s">
        <v>3</v>
      </c>
      <c r="D90" s="180"/>
      <c r="E90" s="35"/>
      <c r="F90" s="180" t="s">
        <v>4</v>
      </c>
      <c r="G90" s="180"/>
      <c r="H90" s="35"/>
      <c r="I90" s="35"/>
      <c r="J90" s="181" t="s">
        <v>5</v>
      </c>
      <c r="K90" s="181"/>
      <c r="L90" s="181"/>
      <c r="M90" s="181"/>
      <c r="N90" s="182" t="s">
        <v>6</v>
      </c>
      <c r="O90" s="182"/>
      <c r="P90" s="182"/>
      <c r="Q90" s="182"/>
    </row>
    <row r="91" spans="1:17" ht="24" thickTop="1" thickBot="1" x14ac:dyDescent="0.4">
      <c r="A91" s="180"/>
      <c r="B91" s="9">
        <v>2557</v>
      </c>
      <c r="C91" s="9">
        <v>2558</v>
      </c>
      <c r="D91" s="9">
        <v>2559</v>
      </c>
      <c r="E91" s="9">
        <v>2560</v>
      </c>
      <c r="F91" s="9">
        <v>2557</v>
      </c>
      <c r="G91" s="9">
        <v>2558</v>
      </c>
      <c r="H91" s="9">
        <v>2559</v>
      </c>
      <c r="I91" s="9">
        <v>2560</v>
      </c>
      <c r="J91" s="9">
        <v>2557</v>
      </c>
      <c r="K91" s="9">
        <v>2558</v>
      </c>
      <c r="L91" s="9">
        <v>2559</v>
      </c>
      <c r="M91" s="9">
        <v>2560</v>
      </c>
      <c r="N91" s="10">
        <v>2557</v>
      </c>
      <c r="O91" s="10">
        <v>2558</v>
      </c>
      <c r="P91" s="10">
        <v>2559</v>
      </c>
      <c r="Q91" s="10">
        <v>2560</v>
      </c>
    </row>
    <row r="92" spans="1:17" ht="24" thickTop="1" thickBot="1" x14ac:dyDescent="0.4">
      <c r="A92" s="5" t="s">
        <v>7</v>
      </c>
      <c r="B92" s="43">
        <v>109</v>
      </c>
      <c r="C92" s="8">
        <v>114</v>
      </c>
      <c r="D92" s="8">
        <v>93</v>
      </c>
      <c r="E92" s="8">
        <v>98</v>
      </c>
      <c r="F92" s="43">
        <v>55.151400000000002</v>
      </c>
      <c r="G92" s="8">
        <v>67.785899999999998</v>
      </c>
      <c r="H92" s="8">
        <v>52.8581</v>
      </c>
      <c r="I92" s="8">
        <v>66.847499999999997</v>
      </c>
      <c r="J92" s="43">
        <v>54.851100000000002</v>
      </c>
      <c r="K92" s="8">
        <v>67.662400000000005</v>
      </c>
      <c r="L92" s="8">
        <v>52.615200000000002</v>
      </c>
      <c r="M92" s="8">
        <v>66.522300000000001</v>
      </c>
      <c r="N92" s="43">
        <v>0.51</v>
      </c>
      <c r="O92" s="8">
        <v>0.59</v>
      </c>
      <c r="P92" s="8">
        <v>0.56999999999999995</v>
      </c>
      <c r="Q92" s="8">
        <v>0.68</v>
      </c>
    </row>
    <row r="93" spans="1:17" ht="23.25" thickBot="1" x14ac:dyDescent="0.4">
      <c r="A93" s="1" t="s">
        <v>8</v>
      </c>
      <c r="B93" s="46">
        <v>112</v>
      </c>
      <c r="C93" s="4">
        <v>77</v>
      </c>
      <c r="D93" s="4">
        <v>86</v>
      </c>
      <c r="E93" s="4">
        <v>89</v>
      </c>
      <c r="F93" s="46">
        <v>51.490400000000001</v>
      </c>
      <c r="G93" s="4">
        <v>59.592100000000002</v>
      </c>
      <c r="H93" s="4">
        <v>48.811999999999998</v>
      </c>
      <c r="I93" s="4">
        <v>52.940199999999997</v>
      </c>
      <c r="J93" s="46">
        <v>51.023099999999999</v>
      </c>
      <c r="K93" s="4">
        <v>59.101999999999997</v>
      </c>
      <c r="L93" s="4">
        <v>48.515000000000001</v>
      </c>
      <c r="M93" s="4">
        <v>52.775799999999997</v>
      </c>
      <c r="N93" s="46">
        <v>0.46</v>
      </c>
      <c r="O93" s="4">
        <v>0.77</v>
      </c>
      <c r="P93" s="4">
        <v>0.56999999999999995</v>
      </c>
      <c r="Q93" s="4">
        <v>0.59</v>
      </c>
    </row>
    <row r="94" spans="1:17" ht="23.25" thickBot="1" x14ac:dyDescent="0.4">
      <c r="A94" s="5" t="s">
        <v>9</v>
      </c>
      <c r="B94" s="43">
        <v>93</v>
      </c>
      <c r="C94" s="8">
        <v>102</v>
      </c>
      <c r="D94" s="8">
        <v>101</v>
      </c>
      <c r="E94" s="8">
        <v>90</v>
      </c>
      <c r="F94" s="43">
        <v>57.899500000000003</v>
      </c>
      <c r="G94" s="8">
        <v>68.171599999999998</v>
      </c>
      <c r="H94" s="8">
        <v>51.425600000000003</v>
      </c>
      <c r="I94" s="8">
        <v>70.167400000000001</v>
      </c>
      <c r="J94" s="43">
        <v>57.647199999999998</v>
      </c>
      <c r="K94" s="8">
        <v>68.106700000000004</v>
      </c>
      <c r="L94" s="8">
        <v>51.330800000000004</v>
      </c>
      <c r="M94" s="8">
        <v>69.654200000000003</v>
      </c>
      <c r="N94" s="43">
        <v>0.62</v>
      </c>
      <c r="O94" s="8">
        <v>0.67</v>
      </c>
      <c r="P94" s="8">
        <v>0.51</v>
      </c>
      <c r="Q94" s="8">
        <v>0.78</v>
      </c>
    </row>
    <row r="95" spans="1:17" ht="23.25" thickBot="1" x14ac:dyDescent="0.4">
      <c r="A95" s="1" t="s">
        <v>10</v>
      </c>
      <c r="B95" s="46">
        <v>120</v>
      </c>
      <c r="C95" s="4">
        <v>103</v>
      </c>
      <c r="D95" s="4">
        <v>101</v>
      </c>
      <c r="E95" s="4">
        <v>76</v>
      </c>
      <c r="F95" s="46">
        <v>84.045400000000001</v>
      </c>
      <c r="G95" s="4">
        <v>72.204800000000006</v>
      </c>
      <c r="H95" s="4">
        <v>52.439599999999999</v>
      </c>
      <c r="I95" s="4">
        <v>49.296500000000002</v>
      </c>
      <c r="J95" s="46">
        <v>83.634</v>
      </c>
      <c r="K95" s="4">
        <v>71.996600000000001</v>
      </c>
      <c r="L95" s="4">
        <v>52.450400000000002</v>
      </c>
      <c r="M95" s="4">
        <v>49.245699999999999</v>
      </c>
      <c r="N95" s="46">
        <v>0.7</v>
      </c>
      <c r="O95" s="4">
        <v>0.7</v>
      </c>
      <c r="P95" s="4">
        <v>0.52</v>
      </c>
      <c r="Q95" s="4">
        <v>0.65</v>
      </c>
    </row>
    <row r="96" spans="1:17" ht="23.25" thickBot="1" x14ac:dyDescent="0.4">
      <c r="A96" s="5" t="s">
        <v>11</v>
      </c>
      <c r="B96" s="43">
        <v>90</v>
      </c>
      <c r="C96" s="8">
        <v>113</v>
      </c>
      <c r="D96" s="8">
        <v>105</v>
      </c>
      <c r="E96" s="8">
        <v>61</v>
      </c>
      <c r="F96" s="43">
        <v>53.810299999999998</v>
      </c>
      <c r="G96" s="8">
        <v>75.9589</v>
      </c>
      <c r="H96" s="8">
        <v>55.182299999999998</v>
      </c>
      <c r="I96" s="8">
        <v>41.704599999999999</v>
      </c>
      <c r="J96" s="43">
        <v>53.820799999999998</v>
      </c>
      <c r="K96" s="8">
        <v>75.964799999999997</v>
      </c>
      <c r="L96" s="8">
        <v>55.114100000000001</v>
      </c>
      <c r="M96" s="8">
        <v>41.468000000000004</v>
      </c>
      <c r="N96" s="43">
        <v>0.6</v>
      </c>
      <c r="O96" s="8">
        <v>0.67</v>
      </c>
      <c r="P96" s="8">
        <v>0.53</v>
      </c>
      <c r="Q96" s="8">
        <v>0.68</v>
      </c>
    </row>
    <row r="97" spans="1:17" ht="23.25" thickBot="1" x14ac:dyDescent="0.4">
      <c r="A97" s="1" t="s">
        <v>12</v>
      </c>
      <c r="B97" s="46">
        <v>103</v>
      </c>
      <c r="C97" s="4">
        <v>92</v>
      </c>
      <c r="D97" s="4">
        <v>89</v>
      </c>
      <c r="E97" s="4">
        <v>76</v>
      </c>
      <c r="F97" s="46">
        <v>63.578800000000001</v>
      </c>
      <c r="G97" s="4">
        <v>53.7879</v>
      </c>
      <c r="H97" s="4">
        <v>59.116399999999999</v>
      </c>
      <c r="I97" s="4">
        <v>49.521700000000003</v>
      </c>
      <c r="J97" s="46">
        <v>63.343499999999999</v>
      </c>
      <c r="K97" s="4">
        <v>53.504399999999997</v>
      </c>
      <c r="L97" s="4">
        <v>58.685000000000002</v>
      </c>
      <c r="M97" s="4">
        <v>49.5244</v>
      </c>
      <c r="N97" s="46">
        <v>0.62</v>
      </c>
      <c r="O97" s="4">
        <v>0.57999999999999996</v>
      </c>
      <c r="P97" s="4">
        <v>0.66</v>
      </c>
      <c r="Q97" s="4">
        <v>0.65</v>
      </c>
    </row>
    <row r="98" spans="1:17" ht="23.25" thickBot="1" x14ac:dyDescent="0.4">
      <c r="A98" s="5" t="s">
        <v>13</v>
      </c>
      <c r="B98" s="43">
        <v>79</v>
      </c>
      <c r="C98" s="8">
        <v>104</v>
      </c>
      <c r="D98" s="8">
        <v>73</v>
      </c>
      <c r="E98" s="8">
        <v>71</v>
      </c>
      <c r="F98" s="43">
        <v>46.612699999999997</v>
      </c>
      <c r="G98" s="8">
        <v>54.581299999999999</v>
      </c>
      <c r="H98" s="8">
        <v>40.957900000000002</v>
      </c>
      <c r="I98" s="8">
        <v>54.953899999999997</v>
      </c>
      <c r="J98" s="43">
        <v>46.616399999999999</v>
      </c>
      <c r="K98" s="8">
        <v>54.508499999999998</v>
      </c>
      <c r="L98" s="8">
        <v>40.984999999999999</v>
      </c>
      <c r="M98" s="8">
        <v>54.7395</v>
      </c>
      <c r="N98" s="43">
        <v>0.59</v>
      </c>
      <c r="O98" s="8">
        <v>0.52</v>
      </c>
      <c r="P98" s="8">
        <v>0.56000000000000005</v>
      </c>
      <c r="Q98" s="8">
        <v>0.77</v>
      </c>
    </row>
    <row r="99" spans="1:17" ht="23.25" thickBot="1" x14ac:dyDescent="0.4">
      <c r="A99" s="1" t="s">
        <v>14</v>
      </c>
      <c r="B99" s="46">
        <v>85</v>
      </c>
      <c r="C99" s="4">
        <v>98</v>
      </c>
      <c r="D99" s="4">
        <v>83</v>
      </c>
      <c r="E99" s="4">
        <v>88</v>
      </c>
      <c r="F99" s="46">
        <v>51.056100000000001</v>
      </c>
      <c r="G99" s="4">
        <v>52.369100000000003</v>
      </c>
      <c r="H99" s="4">
        <v>58.017800000000001</v>
      </c>
      <c r="I99" s="4">
        <v>61.915500000000002</v>
      </c>
      <c r="J99" s="46">
        <v>50.867899999999999</v>
      </c>
      <c r="K99" s="4">
        <v>52.112099999999998</v>
      </c>
      <c r="L99" s="4">
        <v>57.7958</v>
      </c>
      <c r="M99" s="4">
        <v>61.860599999999998</v>
      </c>
      <c r="N99" s="46">
        <v>0.6</v>
      </c>
      <c r="O99" s="4">
        <v>0.53</v>
      </c>
      <c r="P99" s="4">
        <v>0.7</v>
      </c>
      <c r="Q99" s="4">
        <v>0.7</v>
      </c>
    </row>
    <row r="100" spans="1:17" ht="23.25" thickBot="1" x14ac:dyDescent="0.4">
      <c r="A100" s="5" t="s">
        <v>15</v>
      </c>
      <c r="B100" s="43">
        <v>97</v>
      </c>
      <c r="C100" s="8">
        <v>89</v>
      </c>
      <c r="D100" s="8">
        <v>79</v>
      </c>
      <c r="E100" s="8">
        <v>87</v>
      </c>
      <c r="F100" s="43">
        <v>65.849699999999999</v>
      </c>
      <c r="G100" s="8">
        <v>43.612499999999997</v>
      </c>
      <c r="H100" s="8">
        <v>59.138500000000001</v>
      </c>
      <c r="I100" s="8">
        <v>48.666899999999998</v>
      </c>
      <c r="J100" s="43">
        <v>65.909800000000004</v>
      </c>
      <c r="K100" s="8">
        <v>43.4407</v>
      </c>
      <c r="L100" s="8">
        <v>58.823500000000003</v>
      </c>
      <c r="M100" s="8">
        <v>48.628399999999999</v>
      </c>
      <c r="N100" s="43">
        <v>0.68</v>
      </c>
      <c r="O100" s="8">
        <v>0.49</v>
      </c>
      <c r="P100" s="8">
        <v>0.75</v>
      </c>
      <c r="Q100" s="8">
        <v>0.56000000000000005</v>
      </c>
    </row>
    <row r="101" spans="1:17" ht="23.25" thickBot="1" x14ac:dyDescent="0.4">
      <c r="A101" s="1" t="s">
        <v>16</v>
      </c>
      <c r="B101" s="46">
        <v>101</v>
      </c>
      <c r="C101" s="4">
        <v>95</v>
      </c>
      <c r="D101" s="4">
        <v>97</v>
      </c>
      <c r="E101" s="4">
        <v>53</v>
      </c>
      <c r="F101" s="46">
        <v>72.744900000000001</v>
      </c>
      <c r="G101" s="4">
        <v>49.463700000000003</v>
      </c>
      <c r="H101" s="4">
        <v>64.345399999999998</v>
      </c>
      <c r="I101" s="4">
        <v>29.8916</v>
      </c>
      <c r="J101" s="46">
        <v>72.750600000000006</v>
      </c>
      <c r="K101" s="4">
        <v>49.544499999999999</v>
      </c>
      <c r="L101" s="4">
        <v>63.763500000000001</v>
      </c>
      <c r="M101" s="4">
        <v>29.754100000000001</v>
      </c>
      <c r="N101" s="46">
        <v>0.72</v>
      </c>
      <c r="O101" s="4">
        <v>0.52</v>
      </c>
      <c r="P101" s="4">
        <v>0.66</v>
      </c>
      <c r="Q101" s="4">
        <v>0.56000000000000005</v>
      </c>
    </row>
    <row r="102" spans="1:17" ht="23.25" thickBot="1" x14ac:dyDescent="0.4">
      <c r="A102" s="5" t="s">
        <v>17</v>
      </c>
      <c r="B102" s="43">
        <v>125</v>
      </c>
      <c r="C102" s="8">
        <v>86</v>
      </c>
      <c r="D102" s="8">
        <v>92</v>
      </c>
      <c r="E102" s="8">
        <v>98</v>
      </c>
      <c r="F102" s="43">
        <v>76.192800000000005</v>
      </c>
      <c r="G102" s="8">
        <v>53.920699999999997</v>
      </c>
      <c r="H102" s="8">
        <v>64.528300000000002</v>
      </c>
      <c r="I102" s="8">
        <v>58.8247</v>
      </c>
      <c r="J102" s="43">
        <v>76.162099999999995</v>
      </c>
      <c r="K102" s="8">
        <v>53.527299999999997</v>
      </c>
      <c r="L102" s="8">
        <v>63.9724</v>
      </c>
      <c r="M102" s="8">
        <v>58.335599999999999</v>
      </c>
      <c r="N102" s="43">
        <v>0.61</v>
      </c>
      <c r="O102" s="8">
        <v>0.63</v>
      </c>
      <c r="P102" s="8">
        <v>0.7</v>
      </c>
      <c r="Q102" s="8">
        <v>0.6</v>
      </c>
    </row>
    <row r="103" spans="1:17" ht="23.25" thickBot="1" x14ac:dyDescent="0.4">
      <c r="A103" s="1" t="s">
        <v>18</v>
      </c>
      <c r="B103" s="46">
        <v>126</v>
      </c>
      <c r="C103" s="4">
        <v>97</v>
      </c>
      <c r="D103" s="4">
        <v>77</v>
      </c>
      <c r="E103" s="4">
        <v>70</v>
      </c>
      <c r="F103" s="46">
        <v>69.985900000000001</v>
      </c>
      <c r="G103" s="4">
        <v>45.888399999999997</v>
      </c>
      <c r="H103" s="4">
        <v>48.128999999999998</v>
      </c>
      <c r="I103" s="4">
        <v>45.470399999999998</v>
      </c>
      <c r="J103" s="46">
        <v>69.612899999999996</v>
      </c>
      <c r="K103" s="4">
        <v>45.778199999999998</v>
      </c>
      <c r="L103" s="4">
        <v>47.857700000000001</v>
      </c>
      <c r="M103" s="4">
        <v>45.194699999999997</v>
      </c>
      <c r="N103" s="46">
        <v>0.56000000000000005</v>
      </c>
      <c r="O103" s="4">
        <v>0.47</v>
      </c>
      <c r="P103" s="4">
        <v>0.63</v>
      </c>
      <c r="Q103" s="4">
        <v>0.65</v>
      </c>
    </row>
    <row r="104" spans="1:17" x14ac:dyDescent="0.35">
      <c r="A104" s="11" t="s">
        <v>20</v>
      </c>
      <c r="B104" s="12">
        <v>1240</v>
      </c>
      <c r="C104" s="12">
        <v>1170</v>
      </c>
      <c r="D104" s="12">
        <v>1076</v>
      </c>
      <c r="E104" s="11">
        <v>957</v>
      </c>
      <c r="F104" s="11">
        <v>748.41790000000003</v>
      </c>
      <c r="G104" s="11">
        <v>697.33690000000001</v>
      </c>
      <c r="H104" s="11">
        <v>654.95090000000005</v>
      </c>
      <c r="I104" s="11">
        <v>630.20090000000005</v>
      </c>
      <c r="J104" s="11">
        <v>746.23940000000005</v>
      </c>
      <c r="K104" s="11">
        <v>695.2482</v>
      </c>
      <c r="L104" s="11">
        <v>651.90840000000003</v>
      </c>
      <c r="M104" s="11">
        <v>627.70330000000001</v>
      </c>
      <c r="N104" s="11">
        <v>0.6</v>
      </c>
      <c r="O104" s="11">
        <v>0.6</v>
      </c>
      <c r="P104" s="11">
        <v>0.61</v>
      </c>
      <c r="Q104" s="11">
        <v>0.66</v>
      </c>
    </row>
    <row r="105" spans="1:17" x14ac:dyDescent="0.35">
      <c r="A105" s="178" t="s">
        <v>0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37"/>
      <c r="Q105" s="37"/>
    </row>
    <row r="106" spans="1:17" x14ac:dyDescent="0.35">
      <c r="A106" s="178" t="s">
        <v>25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37"/>
      <c r="Q106" s="37"/>
    </row>
    <row r="107" spans="1:17" ht="23.25" customHeight="1" thickBot="1" x14ac:dyDescent="0.4">
      <c r="A107" s="179" t="s">
        <v>2</v>
      </c>
      <c r="B107" s="34"/>
      <c r="C107" s="180" t="s">
        <v>3</v>
      </c>
      <c r="D107" s="180"/>
      <c r="E107" s="35"/>
      <c r="F107" s="180" t="s">
        <v>4</v>
      </c>
      <c r="G107" s="180"/>
      <c r="H107" s="35"/>
      <c r="I107" s="35"/>
      <c r="J107" s="181" t="s">
        <v>5</v>
      </c>
      <c r="K107" s="181"/>
      <c r="L107" s="181"/>
      <c r="M107" s="181"/>
      <c r="N107" s="182" t="s">
        <v>6</v>
      </c>
      <c r="O107" s="182"/>
      <c r="P107" s="182"/>
      <c r="Q107" s="182"/>
    </row>
    <row r="108" spans="1:17" ht="24" thickTop="1" thickBot="1" x14ac:dyDescent="0.4">
      <c r="A108" s="180"/>
      <c r="B108" s="9">
        <v>2557</v>
      </c>
      <c r="C108" s="9">
        <v>2558</v>
      </c>
      <c r="D108" s="9">
        <v>2559</v>
      </c>
      <c r="E108" s="9">
        <v>2560</v>
      </c>
      <c r="F108" s="9">
        <v>2557</v>
      </c>
      <c r="G108" s="9">
        <v>2558</v>
      </c>
      <c r="H108" s="9">
        <v>2559</v>
      </c>
      <c r="I108" s="9">
        <v>2560</v>
      </c>
      <c r="J108" s="9">
        <v>2557</v>
      </c>
      <c r="K108" s="9">
        <v>2558</v>
      </c>
      <c r="L108" s="9">
        <v>2559</v>
      </c>
      <c r="M108" s="9">
        <v>2560</v>
      </c>
      <c r="N108" s="10">
        <v>2557</v>
      </c>
      <c r="O108" s="10">
        <v>2558</v>
      </c>
      <c r="P108" s="10">
        <v>2559</v>
      </c>
      <c r="Q108" s="10">
        <v>2560</v>
      </c>
    </row>
    <row r="109" spans="1:17" ht="24" thickTop="1" thickBot="1" x14ac:dyDescent="0.4">
      <c r="A109" s="5" t="s">
        <v>7</v>
      </c>
      <c r="B109" s="43">
        <v>297</v>
      </c>
      <c r="C109" s="8">
        <v>277</v>
      </c>
      <c r="D109" s="8">
        <v>315</v>
      </c>
      <c r="E109" s="8">
        <v>275</v>
      </c>
      <c r="F109" s="43">
        <v>164.1446</v>
      </c>
      <c r="G109" s="8">
        <v>174.23759999999999</v>
      </c>
      <c r="H109" s="8">
        <v>216.2295</v>
      </c>
      <c r="I109" s="8">
        <v>198.90280000000001</v>
      </c>
      <c r="J109" s="43">
        <v>163.71299999999999</v>
      </c>
      <c r="K109" s="8">
        <v>174.06649999999999</v>
      </c>
      <c r="L109" s="8">
        <v>216.00219999999999</v>
      </c>
      <c r="M109" s="8">
        <v>197.9888</v>
      </c>
      <c r="N109" s="43">
        <v>0.55000000000000004</v>
      </c>
      <c r="O109" s="8">
        <v>0.63</v>
      </c>
      <c r="P109" s="8">
        <v>0.69</v>
      </c>
      <c r="Q109" s="8">
        <v>0.72</v>
      </c>
    </row>
    <row r="110" spans="1:17" ht="23.25" thickBot="1" x14ac:dyDescent="0.4">
      <c r="A110" s="1" t="s">
        <v>8</v>
      </c>
      <c r="B110" s="46">
        <v>279</v>
      </c>
      <c r="C110" s="4">
        <v>275</v>
      </c>
      <c r="D110" s="4">
        <v>272</v>
      </c>
      <c r="E110" s="4">
        <v>277</v>
      </c>
      <c r="F110" s="46">
        <v>176.65199999999999</v>
      </c>
      <c r="G110" s="4">
        <v>174.95269999999999</v>
      </c>
      <c r="H110" s="4">
        <v>179.85910000000001</v>
      </c>
      <c r="I110" s="4">
        <v>175.96420000000001</v>
      </c>
      <c r="J110" s="46">
        <v>175.36600000000001</v>
      </c>
      <c r="K110" s="4">
        <v>173.99420000000001</v>
      </c>
      <c r="L110" s="4">
        <v>179.13499999999999</v>
      </c>
      <c r="M110" s="4">
        <v>175.94370000000001</v>
      </c>
      <c r="N110" s="46">
        <v>0.63</v>
      </c>
      <c r="O110" s="4">
        <v>0.64</v>
      </c>
      <c r="P110" s="4">
        <v>0.66</v>
      </c>
      <c r="Q110" s="4">
        <v>0.64</v>
      </c>
    </row>
    <row r="111" spans="1:17" ht="23.25" thickBot="1" x14ac:dyDescent="0.4">
      <c r="A111" s="5" t="s">
        <v>9</v>
      </c>
      <c r="B111" s="43">
        <v>267</v>
      </c>
      <c r="C111" s="8">
        <v>259</v>
      </c>
      <c r="D111" s="8">
        <v>254</v>
      </c>
      <c r="E111" s="8">
        <v>297</v>
      </c>
      <c r="F111" s="43">
        <v>190.38980000000001</v>
      </c>
      <c r="G111" s="8">
        <v>177.81569999999999</v>
      </c>
      <c r="H111" s="8">
        <v>179.02629999999999</v>
      </c>
      <c r="I111" s="8">
        <v>188.4425</v>
      </c>
      <c r="J111" s="43">
        <v>189.87559999999999</v>
      </c>
      <c r="K111" s="8">
        <v>176.65180000000001</v>
      </c>
      <c r="L111" s="8">
        <v>178.8177</v>
      </c>
      <c r="M111" s="8">
        <v>187.8751</v>
      </c>
      <c r="N111" s="43">
        <v>0.71</v>
      </c>
      <c r="O111" s="8">
        <v>0.69</v>
      </c>
      <c r="P111" s="8">
        <v>0.7</v>
      </c>
      <c r="Q111" s="8">
        <v>0.63</v>
      </c>
    </row>
    <row r="112" spans="1:17" ht="23.25" thickBot="1" x14ac:dyDescent="0.4">
      <c r="A112" s="1" t="s">
        <v>10</v>
      </c>
      <c r="B112" s="46">
        <v>272</v>
      </c>
      <c r="C112" s="4">
        <v>237</v>
      </c>
      <c r="D112" s="4">
        <v>241</v>
      </c>
      <c r="E112" s="4">
        <v>255</v>
      </c>
      <c r="F112" s="46">
        <v>205.9847</v>
      </c>
      <c r="G112" s="4">
        <v>160.59540000000001</v>
      </c>
      <c r="H112" s="4">
        <v>172.42679999999999</v>
      </c>
      <c r="I112" s="4">
        <v>195.60300000000001</v>
      </c>
      <c r="J112" s="46">
        <v>205.33770000000001</v>
      </c>
      <c r="K112" s="4">
        <v>159.40469999999999</v>
      </c>
      <c r="L112" s="4">
        <v>171.9879</v>
      </c>
      <c r="M112" s="4">
        <v>194.95779999999999</v>
      </c>
      <c r="N112" s="46">
        <v>0.76</v>
      </c>
      <c r="O112" s="4">
        <v>0.68</v>
      </c>
      <c r="P112" s="4">
        <v>0.72</v>
      </c>
      <c r="Q112" s="4">
        <v>0.77</v>
      </c>
    </row>
    <row r="113" spans="1:17" ht="23.25" thickBot="1" x14ac:dyDescent="0.4">
      <c r="A113" s="5" t="s">
        <v>11</v>
      </c>
      <c r="B113" s="43">
        <v>292</v>
      </c>
      <c r="C113" s="8">
        <v>245</v>
      </c>
      <c r="D113" s="8">
        <v>234</v>
      </c>
      <c r="E113" s="8">
        <v>237</v>
      </c>
      <c r="F113" s="43">
        <v>203.8869</v>
      </c>
      <c r="G113" s="8">
        <v>169.62270000000001</v>
      </c>
      <c r="H113" s="8">
        <v>158.47749999999999</v>
      </c>
      <c r="I113" s="8">
        <v>137.6601</v>
      </c>
      <c r="J113" s="43">
        <v>202.958</v>
      </c>
      <c r="K113" s="8">
        <v>168.8134</v>
      </c>
      <c r="L113" s="8">
        <v>158.17529999999999</v>
      </c>
      <c r="M113" s="8">
        <v>136.97380000000001</v>
      </c>
      <c r="N113" s="43">
        <v>0.7</v>
      </c>
      <c r="O113" s="8">
        <v>0.69</v>
      </c>
      <c r="P113" s="8">
        <v>0.68</v>
      </c>
      <c r="Q113" s="8">
        <v>0.57999999999999996</v>
      </c>
    </row>
    <row r="114" spans="1:17" ht="23.25" thickBot="1" x14ac:dyDescent="0.4">
      <c r="A114" s="1" t="s">
        <v>12</v>
      </c>
      <c r="B114" s="46">
        <v>278</v>
      </c>
      <c r="C114" s="4">
        <v>253</v>
      </c>
      <c r="D114" s="4">
        <v>259</v>
      </c>
      <c r="E114" s="4">
        <v>268</v>
      </c>
      <c r="F114" s="46">
        <v>196.8579</v>
      </c>
      <c r="G114" s="4">
        <v>163.4015</v>
      </c>
      <c r="H114" s="4">
        <v>176.59469999999999</v>
      </c>
      <c r="I114" s="4">
        <v>173.18610000000001</v>
      </c>
      <c r="J114" s="46">
        <v>195.74359999999999</v>
      </c>
      <c r="K114" s="4">
        <v>162.68119999999999</v>
      </c>
      <c r="L114" s="4">
        <v>175.31720000000001</v>
      </c>
      <c r="M114" s="4">
        <v>172.7655</v>
      </c>
      <c r="N114" s="46">
        <v>0.71</v>
      </c>
      <c r="O114" s="4">
        <v>0.65</v>
      </c>
      <c r="P114" s="4">
        <v>0.68</v>
      </c>
      <c r="Q114" s="4">
        <v>0.65</v>
      </c>
    </row>
    <row r="115" spans="1:17" ht="23.25" thickBot="1" x14ac:dyDescent="0.4">
      <c r="A115" s="5" t="s">
        <v>13</v>
      </c>
      <c r="B115" s="43">
        <v>258</v>
      </c>
      <c r="C115" s="8">
        <v>251</v>
      </c>
      <c r="D115" s="8">
        <v>203</v>
      </c>
      <c r="E115" s="8">
        <v>267</v>
      </c>
      <c r="F115" s="43">
        <v>197.47720000000001</v>
      </c>
      <c r="G115" s="8">
        <v>169.05840000000001</v>
      </c>
      <c r="H115" s="8">
        <v>151.41990000000001</v>
      </c>
      <c r="I115" s="8">
        <v>176.4829</v>
      </c>
      <c r="J115" s="43">
        <v>196.91149999999999</v>
      </c>
      <c r="K115" s="8">
        <v>168.03960000000001</v>
      </c>
      <c r="L115" s="8">
        <v>151.13929999999999</v>
      </c>
      <c r="M115" s="8">
        <v>175.8972</v>
      </c>
      <c r="N115" s="43">
        <v>0.77</v>
      </c>
      <c r="O115" s="8">
        <v>0.67</v>
      </c>
      <c r="P115" s="8">
        <v>0.75</v>
      </c>
      <c r="Q115" s="8">
        <v>0.66</v>
      </c>
    </row>
    <row r="116" spans="1:17" ht="23.25" thickBot="1" x14ac:dyDescent="0.4">
      <c r="A116" s="1" t="s">
        <v>14</v>
      </c>
      <c r="B116" s="46">
        <v>250</v>
      </c>
      <c r="C116" s="4">
        <v>277</v>
      </c>
      <c r="D116" s="4">
        <v>222</v>
      </c>
      <c r="E116" s="4">
        <v>322</v>
      </c>
      <c r="F116" s="46">
        <v>164.2551</v>
      </c>
      <c r="G116" s="4">
        <v>175.1962</v>
      </c>
      <c r="H116" s="4">
        <v>164.7611</v>
      </c>
      <c r="I116" s="4">
        <v>198.5813</v>
      </c>
      <c r="J116" s="46">
        <v>163.8503</v>
      </c>
      <c r="K116" s="4">
        <v>173.7543</v>
      </c>
      <c r="L116" s="4">
        <v>164.30019999999999</v>
      </c>
      <c r="M116" s="4">
        <v>197.69669999999999</v>
      </c>
      <c r="N116" s="46">
        <v>0.66</v>
      </c>
      <c r="O116" s="4">
        <v>0.63</v>
      </c>
      <c r="P116" s="4">
        <v>0.74</v>
      </c>
      <c r="Q116" s="4">
        <v>0.62</v>
      </c>
    </row>
    <row r="117" spans="1:17" ht="23.25" thickBot="1" x14ac:dyDescent="0.4">
      <c r="A117" s="5" t="s">
        <v>15</v>
      </c>
      <c r="B117" s="43">
        <v>260</v>
      </c>
      <c r="C117" s="8">
        <v>276</v>
      </c>
      <c r="D117" s="8">
        <v>238</v>
      </c>
      <c r="E117" s="8">
        <v>363</v>
      </c>
      <c r="F117" s="43">
        <v>189.38650000000001</v>
      </c>
      <c r="G117" s="8">
        <v>181.5658</v>
      </c>
      <c r="H117" s="8">
        <v>165.33269999999999</v>
      </c>
      <c r="I117" s="8">
        <v>230.21180000000001</v>
      </c>
      <c r="J117" s="43">
        <v>188.98079999999999</v>
      </c>
      <c r="K117" s="8">
        <v>180.2354</v>
      </c>
      <c r="L117" s="8">
        <v>164.6722</v>
      </c>
      <c r="M117" s="8">
        <v>229.41730000000001</v>
      </c>
      <c r="N117" s="43">
        <v>0.73</v>
      </c>
      <c r="O117" s="8">
        <v>0.66</v>
      </c>
      <c r="P117" s="8">
        <v>0.69</v>
      </c>
      <c r="Q117" s="8">
        <v>0.63</v>
      </c>
    </row>
    <row r="118" spans="1:17" ht="23.25" thickBot="1" x14ac:dyDescent="0.4">
      <c r="A118" s="1" t="s">
        <v>16</v>
      </c>
      <c r="B118" s="46">
        <v>309</v>
      </c>
      <c r="C118" s="4">
        <v>274</v>
      </c>
      <c r="D118" s="4">
        <v>264</v>
      </c>
      <c r="E118" s="4">
        <v>342</v>
      </c>
      <c r="F118" s="46">
        <v>221.89879999999999</v>
      </c>
      <c r="G118" s="4">
        <v>185.2679</v>
      </c>
      <c r="H118" s="4">
        <v>174.13829999999999</v>
      </c>
      <c r="I118" s="4">
        <v>222.70920000000001</v>
      </c>
      <c r="J118" s="46">
        <v>221.2861</v>
      </c>
      <c r="K118" s="4">
        <v>184.2757</v>
      </c>
      <c r="L118" s="4">
        <v>174.1206</v>
      </c>
      <c r="M118" s="4">
        <v>222.33699999999999</v>
      </c>
      <c r="N118" s="46">
        <v>0.72</v>
      </c>
      <c r="O118" s="4">
        <v>0.68</v>
      </c>
      <c r="P118" s="4">
        <v>0.66</v>
      </c>
      <c r="Q118" s="4">
        <v>0.65</v>
      </c>
    </row>
    <row r="119" spans="1:17" ht="23.25" thickBot="1" x14ac:dyDescent="0.4">
      <c r="A119" s="5" t="s">
        <v>17</v>
      </c>
      <c r="B119" s="43">
        <v>300</v>
      </c>
      <c r="C119" s="8">
        <v>257</v>
      </c>
      <c r="D119" s="8">
        <v>283</v>
      </c>
      <c r="E119" s="8">
        <v>392</v>
      </c>
      <c r="F119" s="43">
        <v>175.41159999999999</v>
      </c>
      <c r="G119" s="8">
        <v>182.43170000000001</v>
      </c>
      <c r="H119" s="8">
        <v>197.6514</v>
      </c>
      <c r="I119" s="8">
        <v>231.63669999999999</v>
      </c>
      <c r="J119" s="43">
        <v>174.19210000000001</v>
      </c>
      <c r="K119" s="8">
        <v>181.07</v>
      </c>
      <c r="L119" s="8">
        <v>196.91919999999999</v>
      </c>
      <c r="M119" s="8">
        <v>230.107</v>
      </c>
      <c r="N119" s="43">
        <v>0.57999999999999996</v>
      </c>
      <c r="O119" s="8">
        <v>0.71</v>
      </c>
      <c r="P119" s="8">
        <v>0.7</v>
      </c>
      <c r="Q119" s="8">
        <v>0.59</v>
      </c>
    </row>
    <row r="120" spans="1:17" ht="23.25" thickBot="1" x14ac:dyDescent="0.4">
      <c r="A120" s="1" t="s">
        <v>18</v>
      </c>
      <c r="B120" s="46">
        <v>284</v>
      </c>
      <c r="C120" s="4">
        <v>271</v>
      </c>
      <c r="D120" s="4">
        <v>286</v>
      </c>
      <c r="E120" s="4">
        <v>373</v>
      </c>
      <c r="F120" s="46">
        <v>178.92060000000001</v>
      </c>
      <c r="G120" s="4">
        <v>182.94210000000001</v>
      </c>
      <c r="H120" s="4">
        <v>176.2696</v>
      </c>
      <c r="I120" s="4">
        <v>230.10499999999999</v>
      </c>
      <c r="J120" s="46">
        <v>177.9795</v>
      </c>
      <c r="K120" s="4">
        <v>182.83109999999999</v>
      </c>
      <c r="L120" s="4">
        <v>175.65209999999999</v>
      </c>
      <c r="M120" s="4">
        <v>229.2859</v>
      </c>
      <c r="N120" s="46">
        <v>0.63</v>
      </c>
      <c r="O120" s="4">
        <v>0.68</v>
      </c>
      <c r="P120" s="4">
        <v>0.62</v>
      </c>
      <c r="Q120" s="4">
        <v>0.62</v>
      </c>
    </row>
    <row r="121" spans="1:17" x14ac:dyDescent="0.35">
      <c r="A121" s="11" t="s">
        <v>20</v>
      </c>
      <c r="B121" s="12">
        <v>3346</v>
      </c>
      <c r="C121" s="12">
        <v>3152</v>
      </c>
      <c r="D121" s="12">
        <v>3071</v>
      </c>
      <c r="E121" s="12">
        <v>3668</v>
      </c>
      <c r="F121" s="13">
        <v>2265.2656999999999</v>
      </c>
      <c r="G121" s="13">
        <v>2097.0877</v>
      </c>
      <c r="H121" s="13">
        <v>2112.1869000000002</v>
      </c>
      <c r="I121" s="13">
        <v>2359.4856</v>
      </c>
      <c r="J121" s="13">
        <v>2256.1941999999999</v>
      </c>
      <c r="K121" s="13">
        <v>2085.8179</v>
      </c>
      <c r="L121" s="13">
        <v>2106.2388999999998</v>
      </c>
      <c r="M121" s="13">
        <v>2351.2458000000001</v>
      </c>
      <c r="N121" s="11">
        <v>0.68</v>
      </c>
      <c r="O121" s="11">
        <v>0.67</v>
      </c>
      <c r="P121" s="11">
        <v>0.69</v>
      </c>
      <c r="Q121" s="11">
        <v>0.64</v>
      </c>
    </row>
    <row r="122" spans="1:17" x14ac:dyDescent="0.35">
      <c r="A122" s="178" t="s">
        <v>0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37"/>
      <c r="Q122" s="37"/>
    </row>
    <row r="123" spans="1:17" x14ac:dyDescent="0.35">
      <c r="A123" s="178" t="s">
        <v>26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37"/>
      <c r="Q123" s="37"/>
    </row>
    <row r="124" spans="1:17" ht="23.25" customHeight="1" thickBot="1" x14ac:dyDescent="0.4">
      <c r="A124" s="179" t="s">
        <v>2</v>
      </c>
      <c r="B124" s="34"/>
      <c r="C124" s="180" t="s">
        <v>3</v>
      </c>
      <c r="D124" s="180"/>
      <c r="E124" s="35"/>
      <c r="F124" s="180" t="s">
        <v>4</v>
      </c>
      <c r="G124" s="180"/>
      <c r="H124" s="35"/>
      <c r="I124" s="35"/>
      <c r="J124" s="181" t="s">
        <v>5</v>
      </c>
      <c r="K124" s="181"/>
      <c r="L124" s="181"/>
      <c r="M124" s="181"/>
      <c r="N124" s="182" t="s">
        <v>6</v>
      </c>
      <c r="O124" s="182"/>
      <c r="P124" s="182"/>
      <c r="Q124" s="182"/>
    </row>
    <row r="125" spans="1:17" ht="24" thickTop="1" thickBot="1" x14ac:dyDescent="0.4">
      <c r="A125" s="180"/>
      <c r="B125" s="9">
        <v>2557</v>
      </c>
      <c r="C125" s="9">
        <v>2558</v>
      </c>
      <c r="D125" s="9">
        <v>2559</v>
      </c>
      <c r="E125" s="9">
        <v>2560</v>
      </c>
      <c r="F125" s="9">
        <v>2557</v>
      </c>
      <c r="G125" s="9">
        <v>2558</v>
      </c>
      <c r="H125" s="9">
        <v>2559</v>
      </c>
      <c r="I125" s="9">
        <v>2560</v>
      </c>
      <c r="J125" s="9">
        <v>2557</v>
      </c>
      <c r="K125" s="9">
        <v>2558</v>
      </c>
      <c r="L125" s="9">
        <v>2559</v>
      </c>
      <c r="M125" s="9">
        <v>2560</v>
      </c>
      <c r="N125" s="10">
        <v>2557</v>
      </c>
      <c r="O125" s="10">
        <v>2558</v>
      </c>
      <c r="P125" s="10">
        <v>2559</v>
      </c>
      <c r="Q125" s="10">
        <v>2560</v>
      </c>
    </row>
    <row r="126" spans="1:17" ht="24" thickTop="1" thickBot="1" x14ac:dyDescent="0.4">
      <c r="A126" s="5" t="s">
        <v>7</v>
      </c>
      <c r="B126" s="43">
        <v>154</v>
      </c>
      <c r="C126" s="8">
        <v>148</v>
      </c>
      <c r="D126" s="8">
        <v>157</v>
      </c>
      <c r="E126" s="8">
        <v>217</v>
      </c>
      <c r="F126" s="43">
        <v>106.3468</v>
      </c>
      <c r="G126" s="8">
        <v>88.319699999999997</v>
      </c>
      <c r="H126" s="8">
        <v>109.19710000000001</v>
      </c>
      <c r="I126" s="8">
        <v>138.5257</v>
      </c>
      <c r="J126" s="43">
        <v>106.2013</v>
      </c>
      <c r="K126" s="8">
        <v>88.131500000000003</v>
      </c>
      <c r="L126" s="8">
        <v>109.29989999999999</v>
      </c>
      <c r="M126" s="8">
        <v>138.8124</v>
      </c>
      <c r="N126" s="43">
        <v>0.69</v>
      </c>
      <c r="O126" s="8">
        <v>0.6</v>
      </c>
      <c r="P126" s="8">
        <v>0.7</v>
      </c>
      <c r="Q126" s="8">
        <v>0.64</v>
      </c>
    </row>
    <row r="127" spans="1:17" ht="23.25" thickBot="1" x14ac:dyDescent="0.4">
      <c r="A127" s="1" t="s">
        <v>8</v>
      </c>
      <c r="B127" s="46">
        <v>152</v>
      </c>
      <c r="C127" s="4">
        <v>136</v>
      </c>
      <c r="D127" s="4">
        <v>174</v>
      </c>
      <c r="E127" s="4">
        <v>179</v>
      </c>
      <c r="F127" s="46">
        <v>111.3511</v>
      </c>
      <c r="G127" s="4">
        <v>88.522900000000007</v>
      </c>
      <c r="H127" s="4">
        <v>114.08620000000001</v>
      </c>
      <c r="I127" s="4">
        <v>113.0175</v>
      </c>
      <c r="J127" s="46">
        <v>110.7388</v>
      </c>
      <c r="K127" s="4">
        <v>88.385199999999998</v>
      </c>
      <c r="L127" s="4">
        <v>113.05370000000001</v>
      </c>
      <c r="M127" s="4">
        <v>112.49760000000001</v>
      </c>
      <c r="N127" s="46">
        <v>0.73</v>
      </c>
      <c r="O127" s="4">
        <v>0.65</v>
      </c>
      <c r="P127" s="4">
        <v>0.66</v>
      </c>
      <c r="Q127" s="4">
        <v>0.63</v>
      </c>
    </row>
    <row r="128" spans="1:17" ht="23.25" thickBot="1" x14ac:dyDescent="0.4">
      <c r="A128" s="5" t="s">
        <v>9</v>
      </c>
      <c r="B128" s="43">
        <v>146</v>
      </c>
      <c r="C128" s="8">
        <v>138</v>
      </c>
      <c r="D128" s="8">
        <v>135</v>
      </c>
      <c r="E128" s="8">
        <v>190</v>
      </c>
      <c r="F128" s="43">
        <v>120.2715</v>
      </c>
      <c r="G128" s="8">
        <v>86.119900000000001</v>
      </c>
      <c r="H128" s="8">
        <v>87.528099999999995</v>
      </c>
      <c r="I128" s="8">
        <v>121.6758</v>
      </c>
      <c r="J128" s="43">
        <v>119.5343</v>
      </c>
      <c r="K128" s="8">
        <v>85.684200000000004</v>
      </c>
      <c r="L128" s="8">
        <v>86.911299999999997</v>
      </c>
      <c r="M128" s="8">
        <v>120.9284</v>
      </c>
      <c r="N128" s="43">
        <v>0.82</v>
      </c>
      <c r="O128" s="8">
        <v>0.62</v>
      </c>
      <c r="P128" s="8">
        <v>0.65</v>
      </c>
      <c r="Q128" s="8">
        <v>0.64</v>
      </c>
    </row>
    <row r="129" spans="1:17" ht="23.25" thickBot="1" x14ac:dyDescent="0.4">
      <c r="A129" s="1" t="s">
        <v>10</v>
      </c>
      <c r="B129" s="46">
        <v>167</v>
      </c>
      <c r="C129" s="4">
        <v>141</v>
      </c>
      <c r="D129" s="4">
        <v>132</v>
      </c>
      <c r="E129" s="4">
        <v>188</v>
      </c>
      <c r="F129" s="46">
        <v>125.4776</v>
      </c>
      <c r="G129" s="4">
        <v>103.8922</v>
      </c>
      <c r="H129" s="4">
        <v>77.150400000000005</v>
      </c>
      <c r="I129" s="4">
        <v>109.0506</v>
      </c>
      <c r="J129" s="46">
        <v>125.1712</v>
      </c>
      <c r="K129" s="4">
        <v>103.3801</v>
      </c>
      <c r="L129" s="4">
        <v>76.766099999999994</v>
      </c>
      <c r="M129" s="4">
        <v>108.64870000000001</v>
      </c>
      <c r="N129" s="46">
        <v>0.75</v>
      </c>
      <c r="O129" s="4">
        <v>0.74</v>
      </c>
      <c r="P129" s="4">
        <v>0.57999999999999996</v>
      </c>
      <c r="Q129" s="4">
        <v>0.57999999999999996</v>
      </c>
    </row>
    <row r="130" spans="1:17" ht="23.25" thickBot="1" x14ac:dyDescent="0.4">
      <c r="A130" s="5" t="s">
        <v>11</v>
      </c>
      <c r="B130" s="43">
        <v>148</v>
      </c>
      <c r="C130" s="8">
        <v>153</v>
      </c>
      <c r="D130" s="8">
        <v>149</v>
      </c>
      <c r="E130" s="8">
        <v>197</v>
      </c>
      <c r="F130" s="43">
        <v>114.18729999999999</v>
      </c>
      <c r="G130" s="8">
        <v>96.915000000000006</v>
      </c>
      <c r="H130" s="8">
        <v>88.027100000000004</v>
      </c>
      <c r="I130" s="8">
        <v>117.9158</v>
      </c>
      <c r="J130" s="43">
        <v>112.92100000000001</v>
      </c>
      <c r="K130" s="8">
        <v>96.284999999999997</v>
      </c>
      <c r="L130" s="8">
        <v>87.503200000000007</v>
      </c>
      <c r="M130" s="8">
        <v>117.7059</v>
      </c>
      <c r="N130" s="43">
        <v>0.77</v>
      </c>
      <c r="O130" s="8">
        <v>0.63</v>
      </c>
      <c r="P130" s="8">
        <v>0.59</v>
      </c>
      <c r="Q130" s="8">
        <v>0.6</v>
      </c>
    </row>
    <row r="131" spans="1:17" ht="23.25" thickBot="1" x14ac:dyDescent="0.4">
      <c r="A131" s="1" t="s">
        <v>12</v>
      </c>
      <c r="B131" s="46">
        <v>150</v>
      </c>
      <c r="C131" s="4">
        <v>152</v>
      </c>
      <c r="D131" s="4">
        <v>183</v>
      </c>
      <c r="E131" s="4">
        <v>165</v>
      </c>
      <c r="F131" s="46">
        <v>117.05459999999999</v>
      </c>
      <c r="G131" s="4">
        <v>95.9238</v>
      </c>
      <c r="H131" s="4">
        <v>106.8214</v>
      </c>
      <c r="I131" s="4">
        <v>104.0064</v>
      </c>
      <c r="J131" s="46">
        <v>116.6844</v>
      </c>
      <c r="K131" s="4">
        <v>95.16</v>
      </c>
      <c r="L131" s="4">
        <v>106.50920000000001</v>
      </c>
      <c r="M131" s="4">
        <v>103.1122</v>
      </c>
      <c r="N131" s="46">
        <v>0.78</v>
      </c>
      <c r="O131" s="4">
        <v>0.63</v>
      </c>
      <c r="P131" s="4">
        <v>0.57999999999999996</v>
      </c>
      <c r="Q131" s="4">
        <v>0.63</v>
      </c>
    </row>
    <row r="132" spans="1:17" ht="23.25" thickBot="1" x14ac:dyDescent="0.4">
      <c r="A132" s="5" t="s">
        <v>13</v>
      </c>
      <c r="B132" s="43">
        <v>143</v>
      </c>
      <c r="C132" s="8">
        <v>128</v>
      </c>
      <c r="D132" s="8">
        <v>113</v>
      </c>
      <c r="E132" s="8">
        <v>163</v>
      </c>
      <c r="F132" s="43">
        <v>99.517200000000003</v>
      </c>
      <c r="G132" s="8">
        <v>90.412899999999993</v>
      </c>
      <c r="H132" s="8">
        <v>71.922399999999996</v>
      </c>
      <c r="I132" s="8">
        <v>100.9697</v>
      </c>
      <c r="J132" s="43">
        <v>99.253299999999996</v>
      </c>
      <c r="K132" s="8">
        <v>89.885999999999996</v>
      </c>
      <c r="L132" s="8">
        <v>71.167000000000002</v>
      </c>
      <c r="M132" s="8">
        <v>100.4</v>
      </c>
      <c r="N132" s="43">
        <v>0.7</v>
      </c>
      <c r="O132" s="8">
        <v>0.71</v>
      </c>
      <c r="P132" s="8">
        <v>0.64</v>
      </c>
      <c r="Q132" s="8">
        <v>0.62</v>
      </c>
    </row>
    <row r="133" spans="1:17" ht="23.25" thickBot="1" x14ac:dyDescent="0.4">
      <c r="A133" s="1" t="s">
        <v>14</v>
      </c>
      <c r="B133" s="46">
        <v>148</v>
      </c>
      <c r="C133" s="4">
        <v>131</v>
      </c>
      <c r="D133" s="4">
        <v>141</v>
      </c>
      <c r="E133" s="4">
        <v>147</v>
      </c>
      <c r="F133" s="46">
        <v>95.422499999999999</v>
      </c>
      <c r="G133" s="4">
        <v>81.886099999999999</v>
      </c>
      <c r="H133" s="4">
        <v>90.317400000000006</v>
      </c>
      <c r="I133" s="4">
        <v>94.082499999999996</v>
      </c>
      <c r="J133" s="46">
        <v>95.380899999999997</v>
      </c>
      <c r="K133" s="4">
        <v>81.666799999999995</v>
      </c>
      <c r="L133" s="4">
        <v>89.750200000000007</v>
      </c>
      <c r="M133" s="4">
        <v>93.742400000000004</v>
      </c>
      <c r="N133" s="46">
        <v>0.64</v>
      </c>
      <c r="O133" s="4">
        <v>0.63</v>
      </c>
      <c r="P133" s="4">
        <v>0.64</v>
      </c>
      <c r="Q133" s="4">
        <v>0.64</v>
      </c>
    </row>
    <row r="134" spans="1:17" ht="23.25" thickBot="1" x14ac:dyDescent="0.4">
      <c r="A134" s="5" t="s">
        <v>15</v>
      </c>
      <c r="B134" s="43">
        <v>153</v>
      </c>
      <c r="C134" s="8">
        <v>103</v>
      </c>
      <c r="D134" s="8">
        <v>139</v>
      </c>
      <c r="E134" s="8">
        <v>152</v>
      </c>
      <c r="F134" s="43">
        <v>98.528599999999997</v>
      </c>
      <c r="G134" s="8">
        <v>69.937299999999993</v>
      </c>
      <c r="H134" s="8">
        <v>74.227999999999994</v>
      </c>
      <c r="I134" s="8">
        <v>112.67910000000001</v>
      </c>
      <c r="J134" s="43">
        <v>97.980900000000005</v>
      </c>
      <c r="K134" s="8">
        <v>69.174899999999994</v>
      </c>
      <c r="L134" s="8">
        <v>73.5501</v>
      </c>
      <c r="M134" s="8">
        <v>112.48099999999999</v>
      </c>
      <c r="N134" s="43">
        <v>0.64</v>
      </c>
      <c r="O134" s="8">
        <v>0.68</v>
      </c>
      <c r="P134" s="8">
        <v>0.53</v>
      </c>
      <c r="Q134" s="8">
        <v>0.74</v>
      </c>
    </row>
    <row r="135" spans="1:17" ht="23.25" thickBot="1" x14ac:dyDescent="0.4">
      <c r="A135" s="1" t="s">
        <v>16</v>
      </c>
      <c r="B135" s="46">
        <v>157</v>
      </c>
      <c r="C135" s="4">
        <v>143</v>
      </c>
      <c r="D135" s="4">
        <v>193</v>
      </c>
      <c r="E135" s="4">
        <v>155</v>
      </c>
      <c r="F135" s="46">
        <v>101.69370000000001</v>
      </c>
      <c r="G135" s="4">
        <v>82.2453</v>
      </c>
      <c r="H135" s="4">
        <v>115.4391</v>
      </c>
      <c r="I135" s="4">
        <v>101.1885</v>
      </c>
      <c r="J135" s="46">
        <v>101.19799999999999</v>
      </c>
      <c r="K135" s="4">
        <v>81.759200000000007</v>
      </c>
      <c r="L135" s="4">
        <v>115.45350000000001</v>
      </c>
      <c r="M135" s="4">
        <v>100.96210000000001</v>
      </c>
      <c r="N135" s="46">
        <v>0.65</v>
      </c>
      <c r="O135" s="4">
        <v>0.57999999999999996</v>
      </c>
      <c r="P135" s="4">
        <v>0.6</v>
      </c>
      <c r="Q135" s="4">
        <v>0.65</v>
      </c>
    </row>
    <row r="136" spans="1:17" ht="23.25" thickBot="1" x14ac:dyDescent="0.4">
      <c r="A136" s="5" t="s">
        <v>17</v>
      </c>
      <c r="B136" s="43">
        <v>171</v>
      </c>
      <c r="C136" s="8">
        <v>157</v>
      </c>
      <c r="D136" s="8">
        <v>193</v>
      </c>
      <c r="E136" s="8">
        <v>220</v>
      </c>
      <c r="F136" s="43">
        <v>116.2349</v>
      </c>
      <c r="G136" s="8">
        <v>103.36360000000001</v>
      </c>
      <c r="H136" s="8">
        <v>112.0681</v>
      </c>
      <c r="I136" s="8">
        <v>140.85570000000001</v>
      </c>
      <c r="J136" s="43">
        <v>116.218</v>
      </c>
      <c r="K136" s="8">
        <v>102.06010000000001</v>
      </c>
      <c r="L136" s="8">
        <v>111.87179999999999</v>
      </c>
      <c r="M136" s="8">
        <v>140.88499999999999</v>
      </c>
      <c r="N136" s="43">
        <v>0.68</v>
      </c>
      <c r="O136" s="8">
        <v>0.66</v>
      </c>
      <c r="P136" s="8">
        <v>0.57999999999999996</v>
      </c>
      <c r="Q136" s="8">
        <v>0.64</v>
      </c>
    </row>
    <row r="137" spans="1:17" ht="23.25" thickBot="1" x14ac:dyDescent="0.4">
      <c r="A137" s="1" t="s">
        <v>18</v>
      </c>
      <c r="B137" s="46">
        <v>148</v>
      </c>
      <c r="C137" s="4">
        <v>173</v>
      </c>
      <c r="D137" s="4">
        <v>204</v>
      </c>
      <c r="E137" s="4">
        <v>175</v>
      </c>
      <c r="F137" s="46">
        <v>105.9171</v>
      </c>
      <c r="G137" s="4">
        <v>102.5414</v>
      </c>
      <c r="H137" s="4">
        <v>107.959</v>
      </c>
      <c r="I137" s="4">
        <v>94.994500000000002</v>
      </c>
      <c r="J137" s="46">
        <v>105.1551</v>
      </c>
      <c r="K137" s="4">
        <v>101.6129</v>
      </c>
      <c r="L137" s="4">
        <v>107.7324</v>
      </c>
      <c r="M137" s="4">
        <v>94.419899999999998</v>
      </c>
      <c r="N137" s="46">
        <v>0.72</v>
      </c>
      <c r="O137" s="4">
        <v>0.59</v>
      </c>
      <c r="P137" s="4">
        <v>0.53</v>
      </c>
      <c r="Q137" s="4">
        <v>0.54</v>
      </c>
    </row>
    <row r="138" spans="1:17" x14ac:dyDescent="0.35">
      <c r="A138" s="11" t="s">
        <v>20</v>
      </c>
      <c r="B138" s="12">
        <v>1837</v>
      </c>
      <c r="C138" s="12">
        <v>1703</v>
      </c>
      <c r="D138" s="12">
        <v>1913</v>
      </c>
      <c r="E138" s="12">
        <v>2148</v>
      </c>
      <c r="F138" s="13">
        <v>1312.0029</v>
      </c>
      <c r="G138" s="13">
        <v>1090.0800999999999</v>
      </c>
      <c r="H138" s="13">
        <v>1154.7443000000001</v>
      </c>
      <c r="I138" s="13">
        <v>1348.9618</v>
      </c>
      <c r="J138" s="13">
        <v>1306.4372000000001</v>
      </c>
      <c r="K138" s="13">
        <v>1083.1858999999999</v>
      </c>
      <c r="L138" s="13">
        <v>1149.5684000000001</v>
      </c>
      <c r="M138" s="13">
        <v>1344.5956000000001</v>
      </c>
      <c r="N138" s="11">
        <v>0.71</v>
      </c>
      <c r="O138" s="11">
        <v>0.64</v>
      </c>
      <c r="P138" s="11">
        <v>0.6</v>
      </c>
      <c r="Q138" s="11">
        <v>0.63</v>
      </c>
    </row>
    <row r="140" spans="1:17" x14ac:dyDescent="0.35">
      <c r="A140" s="178" t="s">
        <v>0</v>
      </c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37"/>
      <c r="Q140" s="37"/>
    </row>
    <row r="141" spans="1:17" x14ac:dyDescent="0.35">
      <c r="A141" s="178" t="s">
        <v>27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37"/>
      <c r="Q141" s="37"/>
    </row>
    <row r="142" spans="1:17" ht="23.25" customHeight="1" thickBot="1" x14ac:dyDescent="0.4">
      <c r="A142" s="179" t="s">
        <v>2</v>
      </c>
      <c r="B142" s="34"/>
      <c r="C142" s="180" t="s">
        <v>3</v>
      </c>
      <c r="D142" s="180"/>
      <c r="E142" s="35"/>
      <c r="F142" s="180" t="s">
        <v>4</v>
      </c>
      <c r="G142" s="180"/>
      <c r="H142" s="35"/>
      <c r="I142" s="35"/>
      <c r="J142" s="181" t="s">
        <v>5</v>
      </c>
      <c r="K142" s="181"/>
      <c r="L142" s="181"/>
      <c r="M142" s="181"/>
      <c r="N142" s="182" t="s">
        <v>6</v>
      </c>
      <c r="O142" s="182"/>
      <c r="P142" s="182"/>
      <c r="Q142" s="182"/>
    </row>
    <row r="143" spans="1:17" ht="24" thickTop="1" thickBot="1" x14ac:dyDescent="0.4">
      <c r="A143" s="180"/>
      <c r="B143" s="9">
        <v>2557</v>
      </c>
      <c r="C143" s="9">
        <v>2558</v>
      </c>
      <c r="D143" s="9">
        <v>2559</v>
      </c>
      <c r="E143" s="9">
        <v>2560</v>
      </c>
      <c r="F143" s="9">
        <v>2557</v>
      </c>
      <c r="G143" s="9">
        <v>2558</v>
      </c>
      <c r="H143" s="9">
        <v>2559</v>
      </c>
      <c r="I143" s="9">
        <v>2560</v>
      </c>
      <c r="J143" s="9">
        <v>2557</v>
      </c>
      <c r="K143" s="9">
        <v>2558</v>
      </c>
      <c r="L143" s="9">
        <v>2559</v>
      </c>
      <c r="M143" s="9">
        <v>2560</v>
      </c>
      <c r="N143" s="10">
        <v>2557</v>
      </c>
      <c r="O143" s="10">
        <v>2558</v>
      </c>
      <c r="P143" s="10">
        <v>2559</v>
      </c>
      <c r="Q143" s="10">
        <v>2560</v>
      </c>
    </row>
    <row r="144" spans="1:17" ht="24" thickTop="1" thickBot="1" x14ac:dyDescent="0.4">
      <c r="A144" s="5" t="s">
        <v>7</v>
      </c>
      <c r="B144" s="43">
        <v>178</v>
      </c>
      <c r="C144" s="8">
        <v>173</v>
      </c>
      <c r="D144" s="8">
        <v>176</v>
      </c>
      <c r="E144" s="8">
        <v>186</v>
      </c>
      <c r="F144" s="43">
        <v>109.5746</v>
      </c>
      <c r="G144" s="8">
        <v>123.2064</v>
      </c>
      <c r="H144" s="8">
        <v>124.25920000000001</v>
      </c>
      <c r="I144" s="8">
        <v>118.8749</v>
      </c>
      <c r="J144" s="43">
        <v>108.898</v>
      </c>
      <c r="K144" s="8">
        <v>122.6189</v>
      </c>
      <c r="L144" s="8">
        <v>123.5677</v>
      </c>
      <c r="M144" s="8">
        <v>118.58369999999999</v>
      </c>
      <c r="N144" s="43">
        <v>0.62</v>
      </c>
      <c r="O144" s="8">
        <v>0.71</v>
      </c>
      <c r="P144" s="8">
        <v>0.71</v>
      </c>
      <c r="Q144" s="8">
        <v>0.64</v>
      </c>
    </row>
    <row r="145" spans="1:17" ht="23.25" thickBot="1" x14ac:dyDescent="0.4">
      <c r="A145" s="1" t="s">
        <v>8</v>
      </c>
      <c r="B145" s="46">
        <v>179</v>
      </c>
      <c r="C145" s="4">
        <v>165</v>
      </c>
      <c r="D145" s="4">
        <v>189</v>
      </c>
      <c r="E145" s="4">
        <v>148</v>
      </c>
      <c r="F145" s="46">
        <v>109.40300000000001</v>
      </c>
      <c r="G145" s="4">
        <v>101.33629999999999</v>
      </c>
      <c r="H145" s="4">
        <v>131.0694</v>
      </c>
      <c r="I145" s="4">
        <v>93.597300000000004</v>
      </c>
      <c r="J145" s="46">
        <v>108.7805</v>
      </c>
      <c r="K145" s="4">
        <v>100.7487</v>
      </c>
      <c r="L145" s="4">
        <v>130.6302</v>
      </c>
      <c r="M145" s="4">
        <v>93.063999999999993</v>
      </c>
      <c r="N145" s="46">
        <v>0.61</v>
      </c>
      <c r="O145" s="4">
        <v>0.61</v>
      </c>
      <c r="P145" s="4">
        <v>0.69</v>
      </c>
      <c r="Q145" s="4">
        <v>0.63</v>
      </c>
    </row>
    <row r="146" spans="1:17" ht="23.25" thickBot="1" x14ac:dyDescent="0.4">
      <c r="A146" s="5" t="s">
        <v>9</v>
      </c>
      <c r="B146" s="43">
        <v>163</v>
      </c>
      <c r="C146" s="8">
        <v>172</v>
      </c>
      <c r="D146" s="8">
        <v>159</v>
      </c>
      <c r="E146" s="8">
        <v>157</v>
      </c>
      <c r="F146" s="43">
        <v>104.8527</v>
      </c>
      <c r="G146" s="8">
        <v>114.54470000000001</v>
      </c>
      <c r="H146" s="8">
        <v>98.799400000000006</v>
      </c>
      <c r="I146" s="8">
        <v>112.9383</v>
      </c>
      <c r="J146" s="43">
        <v>104.28619999999999</v>
      </c>
      <c r="K146" s="8">
        <v>114.0142</v>
      </c>
      <c r="L146" s="8">
        <v>98.256900000000002</v>
      </c>
      <c r="M146" s="8">
        <v>112.7366</v>
      </c>
      <c r="N146" s="43">
        <v>0.64</v>
      </c>
      <c r="O146" s="8">
        <v>0.67</v>
      </c>
      <c r="P146" s="8">
        <v>0.62</v>
      </c>
      <c r="Q146" s="8">
        <v>0.72</v>
      </c>
    </row>
    <row r="147" spans="1:17" ht="23.25" thickBot="1" x14ac:dyDescent="0.4">
      <c r="A147" s="1" t="s">
        <v>10</v>
      </c>
      <c r="B147" s="46">
        <v>160</v>
      </c>
      <c r="C147" s="4">
        <v>170</v>
      </c>
      <c r="D147" s="4">
        <v>157</v>
      </c>
      <c r="E147" s="4">
        <v>158</v>
      </c>
      <c r="F147" s="46">
        <v>111.12520000000001</v>
      </c>
      <c r="G147" s="4">
        <v>120.73050000000001</v>
      </c>
      <c r="H147" s="4">
        <v>106.3772</v>
      </c>
      <c r="I147" s="4">
        <v>117.6755</v>
      </c>
      <c r="J147" s="46">
        <v>110.61020000000001</v>
      </c>
      <c r="K147" s="4">
        <v>120.70180000000001</v>
      </c>
      <c r="L147" s="4">
        <v>105.7231</v>
      </c>
      <c r="M147" s="4">
        <v>117.5621</v>
      </c>
      <c r="N147" s="46">
        <v>0.69</v>
      </c>
      <c r="O147" s="4">
        <v>0.71</v>
      </c>
      <c r="P147" s="4">
        <v>0.68</v>
      </c>
      <c r="Q147" s="4">
        <v>0.74</v>
      </c>
    </row>
    <row r="148" spans="1:17" ht="23.25" thickBot="1" x14ac:dyDescent="0.4">
      <c r="A148" s="5" t="s">
        <v>11</v>
      </c>
      <c r="B148" s="43">
        <v>172</v>
      </c>
      <c r="C148" s="8">
        <v>156</v>
      </c>
      <c r="D148" s="8">
        <v>156</v>
      </c>
      <c r="E148" s="8">
        <v>135</v>
      </c>
      <c r="F148" s="43">
        <v>102.6952</v>
      </c>
      <c r="G148" s="8">
        <v>108.9973</v>
      </c>
      <c r="H148" s="8">
        <v>97.039900000000003</v>
      </c>
      <c r="I148" s="8">
        <v>90.273200000000003</v>
      </c>
      <c r="J148" s="43">
        <v>102.1919</v>
      </c>
      <c r="K148" s="8">
        <v>108.1932</v>
      </c>
      <c r="L148" s="8">
        <v>96.109300000000005</v>
      </c>
      <c r="M148" s="8">
        <v>89.726799999999997</v>
      </c>
      <c r="N148" s="43">
        <v>0.6</v>
      </c>
      <c r="O148" s="8">
        <v>0.7</v>
      </c>
      <c r="P148" s="8">
        <v>0.62</v>
      </c>
      <c r="Q148" s="8">
        <v>0.67</v>
      </c>
    </row>
    <row r="149" spans="1:17" ht="23.25" thickBot="1" x14ac:dyDescent="0.4">
      <c r="A149" s="1" t="s">
        <v>12</v>
      </c>
      <c r="B149" s="46">
        <v>190</v>
      </c>
      <c r="C149" s="4">
        <v>194</v>
      </c>
      <c r="D149" s="4">
        <v>170</v>
      </c>
      <c r="E149" s="4">
        <v>173</v>
      </c>
      <c r="F149" s="46">
        <v>112.3887</v>
      </c>
      <c r="G149" s="4">
        <v>141.33779999999999</v>
      </c>
      <c r="H149" s="4">
        <v>117.197</v>
      </c>
      <c r="I149" s="4">
        <v>128.65870000000001</v>
      </c>
      <c r="J149" s="46">
        <v>111.9633</v>
      </c>
      <c r="K149" s="4">
        <v>140.43289999999999</v>
      </c>
      <c r="L149" s="4">
        <v>116.43219999999999</v>
      </c>
      <c r="M149" s="4">
        <v>127.9456</v>
      </c>
      <c r="N149" s="46">
        <v>0.59</v>
      </c>
      <c r="O149" s="4">
        <v>0.73</v>
      </c>
      <c r="P149" s="4">
        <v>0.69</v>
      </c>
      <c r="Q149" s="4">
        <v>0.74</v>
      </c>
    </row>
    <row r="150" spans="1:17" ht="23.25" thickBot="1" x14ac:dyDescent="0.4">
      <c r="A150" s="5" t="s">
        <v>13</v>
      </c>
      <c r="B150" s="43">
        <v>173</v>
      </c>
      <c r="C150" s="8">
        <v>157</v>
      </c>
      <c r="D150" s="8">
        <v>162</v>
      </c>
      <c r="E150" s="8">
        <v>166</v>
      </c>
      <c r="F150" s="43">
        <v>103.0873</v>
      </c>
      <c r="G150" s="8">
        <v>107.9397</v>
      </c>
      <c r="H150" s="8">
        <v>113.1357</v>
      </c>
      <c r="I150" s="8">
        <v>132.4889</v>
      </c>
      <c r="J150" s="43">
        <v>102.6215</v>
      </c>
      <c r="K150" s="8">
        <v>107.3058</v>
      </c>
      <c r="L150" s="8">
        <v>112.92489999999999</v>
      </c>
      <c r="M150" s="8">
        <v>132.01509999999999</v>
      </c>
      <c r="N150" s="43">
        <v>0.6</v>
      </c>
      <c r="O150" s="8">
        <v>0.69</v>
      </c>
      <c r="P150" s="8">
        <v>0.7</v>
      </c>
      <c r="Q150" s="8">
        <v>0.8</v>
      </c>
    </row>
    <row r="151" spans="1:17" ht="23.25" thickBot="1" x14ac:dyDescent="0.4">
      <c r="A151" s="1" t="s">
        <v>14</v>
      </c>
      <c r="B151" s="46">
        <v>177</v>
      </c>
      <c r="C151" s="4">
        <v>151</v>
      </c>
      <c r="D151" s="4">
        <v>150</v>
      </c>
      <c r="E151" s="4">
        <v>161</v>
      </c>
      <c r="F151" s="46">
        <v>122.3133</v>
      </c>
      <c r="G151" s="4">
        <v>113.3168</v>
      </c>
      <c r="H151" s="4">
        <v>95.061999999999998</v>
      </c>
      <c r="I151" s="4">
        <v>147.54230000000001</v>
      </c>
      <c r="J151" s="46">
        <v>121.5003</v>
      </c>
      <c r="K151" s="4">
        <v>112.66759999999999</v>
      </c>
      <c r="L151" s="4">
        <v>94.640299999999996</v>
      </c>
      <c r="M151" s="4">
        <v>147.0797</v>
      </c>
      <c r="N151" s="46">
        <v>0.69</v>
      </c>
      <c r="O151" s="4">
        <v>0.75</v>
      </c>
      <c r="P151" s="4">
        <v>0.63</v>
      </c>
      <c r="Q151" s="4">
        <v>0.92</v>
      </c>
    </row>
    <row r="152" spans="1:17" ht="23.25" thickBot="1" x14ac:dyDescent="0.4">
      <c r="A152" s="5" t="s">
        <v>15</v>
      </c>
      <c r="B152" s="43">
        <v>171</v>
      </c>
      <c r="C152" s="8">
        <v>167</v>
      </c>
      <c r="D152" s="8">
        <v>127</v>
      </c>
      <c r="E152" s="8">
        <v>119</v>
      </c>
      <c r="F152" s="43">
        <v>99.4863</v>
      </c>
      <c r="G152" s="8">
        <v>118.4744</v>
      </c>
      <c r="H152" s="8">
        <v>96.547700000000006</v>
      </c>
      <c r="I152" s="8">
        <v>83.6464</v>
      </c>
      <c r="J152" s="43">
        <v>99.096500000000006</v>
      </c>
      <c r="K152" s="8">
        <v>118.02460000000001</v>
      </c>
      <c r="L152" s="8">
        <v>95.545400000000001</v>
      </c>
      <c r="M152" s="8">
        <v>83.421800000000005</v>
      </c>
      <c r="N152" s="43">
        <v>0.57999999999999996</v>
      </c>
      <c r="O152" s="8">
        <v>0.71</v>
      </c>
      <c r="P152" s="8">
        <v>0.76</v>
      </c>
      <c r="Q152" s="8">
        <v>0.7</v>
      </c>
    </row>
    <row r="153" spans="1:17" ht="23.25" thickBot="1" x14ac:dyDescent="0.4">
      <c r="A153" s="1" t="s">
        <v>16</v>
      </c>
      <c r="B153" s="46">
        <v>172</v>
      </c>
      <c r="C153" s="4">
        <v>154</v>
      </c>
      <c r="D153" s="4">
        <v>147</v>
      </c>
      <c r="E153" s="4">
        <v>163</v>
      </c>
      <c r="F153" s="46">
        <v>109.95440000000001</v>
      </c>
      <c r="G153" s="4">
        <v>107.14409999999999</v>
      </c>
      <c r="H153" s="4">
        <v>122.1499</v>
      </c>
      <c r="I153" s="4">
        <v>119.82850000000001</v>
      </c>
      <c r="J153" s="46">
        <v>109.11360000000001</v>
      </c>
      <c r="K153" s="4">
        <v>106.07380000000001</v>
      </c>
      <c r="L153" s="4">
        <v>120.92</v>
      </c>
      <c r="M153" s="4">
        <v>118.9742</v>
      </c>
      <c r="N153" s="46">
        <v>0.64</v>
      </c>
      <c r="O153" s="4">
        <v>0.7</v>
      </c>
      <c r="P153" s="4">
        <v>0.83</v>
      </c>
      <c r="Q153" s="4">
        <v>0.74</v>
      </c>
    </row>
    <row r="154" spans="1:17" ht="23.25" thickBot="1" x14ac:dyDescent="0.4">
      <c r="A154" s="5" t="s">
        <v>17</v>
      </c>
      <c r="B154" s="43">
        <v>177</v>
      </c>
      <c r="C154" s="8">
        <v>158</v>
      </c>
      <c r="D154" s="8">
        <v>167</v>
      </c>
      <c r="E154" s="8">
        <v>168</v>
      </c>
      <c r="F154" s="43">
        <v>108.8673</v>
      </c>
      <c r="G154" s="8">
        <v>125.2582</v>
      </c>
      <c r="H154" s="8">
        <v>135.62260000000001</v>
      </c>
      <c r="I154" s="8">
        <v>124.4706</v>
      </c>
      <c r="J154" s="43">
        <v>109.1512</v>
      </c>
      <c r="K154" s="8">
        <v>124.526</v>
      </c>
      <c r="L154" s="8">
        <v>134.97669999999999</v>
      </c>
      <c r="M154" s="8">
        <v>124.7616</v>
      </c>
      <c r="N154" s="43">
        <v>0.62</v>
      </c>
      <c r="O154" s="8">
        <v>0.79</v>
      </c>
      <c r="P154" s="8">
        <v>0.81</v>
      </c>
      <c r="Q154" s="8">
        <v>0.74</v>
      </c>
    </row>
    <row r="155" spans="1:17" ht="23.25" thickBot="1" x14ac:dyDescent="0.4">
      <c r="A155" s="1" t="s">
        <v>18</v>
      </c>
      <c r="B155" s="46">
        <v>174</v>
      </c>
      <c r="C155" s="4">
        <v>172</v>
      </c>
      <c r="D155" s="4">
        <v>165</v>
      </c>
      <c r="E155" s="4">
        <v>161</v>
      </c>
      <c r="F155" s="46">
        <v>117.9349</v>
      </c>
      <c r="G155" s="4">
        <v>118.753</v>
      </c>
      <c r="H155" s="4">
        <v>120.36750000000001</v>
      </c>
      <c r="I155" s="4">
        <v>126.5907</v>
      </c>
      <c r="J155" s="46">
        <v>117.22329999999999</v>
      </c>
      <c r="K155" s="4">
        <v>118.0491</v>
      </c>
      <c r="L155" s="4">
        <v>119.86409999999999</v>
      </c>
      <c r="M155" s="4">
        <v>125.539</v>
      </c>
      <c r="N155" s="46">
        <v>0.68</v>
      </c>
      <c r="O155" s="4">
        <v>0.69</v>
      </c>
      <c r="P155" s="4">
        <v>0.73</v>
      </c>
      <c r="Q155" s="4">
        <v>0.79</v>
      </c>
    </row>
    <row r="156" spans="1:17" x14ac:dyDescent="0.35">
      <c r="A156" s="11" t="s">
        <v>20</v>
      </c>
      <c r="B156" s="12">
        <v>2086</v>
      </c>
      <c r="C156" s="12">
        <v>1989</v>
      </c>
      <c r="D156" s="12">
        <v>1925</v>
      </c>
      <c r="E156" s="12">
        <v>1895</v>
      </c>
      <c r="F156" s="13">
        <v>1311.6829</v>
      </c>
      <c r="G156" s="13">
        <v>1401.0391999999999</v>
      </c>
      <c r="H156" s="13">
        <v>1357.6275000000001</v>
      </c>
      <c r="I156" s="13">
        <v>1396.5853</v>
      </c>
      <c r="J156" s="13">
        <v>1305.4365</v>
      </c>
      <c r="K156" s="13">
        <v>1393.3566000000001</v>
      </c>
      <c r="L156" s="13">
        <v>1349.5907999999999</v>
      </c>
      <c r="M156" s="13">
        <v>1391.4102</v>
      </c>
      <c r="N156" s="11">
        <v>0.63</v>
      </c>
      <c r="O156" s="11">
        <v>0.7</v>
      </c>
      <c r="P156" s="11">
        <v>0.71</v>
      </c>
      <c r="Q156" s="11">
        <v>0.74</v>
      </c>
    </row>
    <row r="157" spans="1:17" x14ac:dyDescent="0.35">
      <c r="A157" s="178" t="s">
        <v>0</v>
      </c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37"/>
      <c r="Q157" s="37"/>
    </row>
    <row r="158" spans="1:17" x14ac:dyDescent="0.35">
      <c r="A158" s="178" t="s">
        <v>28</v>
      </c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37"/>
      <c r="Q158" s="37"/>
    </row>
    <row r="159" spans="1:17" ht="23.25" customHeight="1" thickBot="1" x14ac:dyDescent="0.4">
      <c r="A159" s="179" t="s">
        <v>2</v>
      </c>
      <c r="B159" s="34"/>
      <c r="C159" s="180" t="s">
        <v>3</v>
      </c>
      <c r="D159" s="180"/>
      <c r="E159" s="35"/>
      <c r="F159" s="180" t="s">
        <v>4</v>
      </c>
      <c r="G159" s="180"/>
      <c r="H159" s="35"/>
      <c r="I159" s="35"/>
      <c r="J159" s="181" t="s">
        <v>5</v>
      </c>
      <c r="K159" s="181"/>
      <c r="L159" s="181"/>
      <c r="M159" s="181"/>
      <c r="N159" s="182" t="s">
        <v>6</v>
      </c>
      <c r="O159" s="182"/>
      <c r="P159" s="182"/>
      <c r="Q159" s="182"/>
    </row>
    <row r="160" spans="1:17" ht="24" thickTop="1" thickBot="1" x14ac:dyDescent="0.4">
      <c r="A160" s="180"/>
      <c r="B160" s="9">
        <v>2557</v>
      </c>
      <c r="C160" s="9">
        <v>2558</v>
      </c>
      <c r="D160" s="9">
        <v>2559</v>
      </c>
      <c r="E160" s="9">
        <v>2560</v>
      </c>
      <c r="F160" s="9">
        <v>2557</v>
      </c>
      <c r="G160" s="9">
        <v>2558</v>
      </c>
      <c r="H160" s="9">
        <v>2559</v>
      </c>
      <c r="I160" s="9">
        <v>2560</v>
      </c>
      <c r="J160" s="9">
        <v>2557</v>
      </c>
      <c r="K160" s="9">
        <v>2558</v>
      </c>
      <c r="L160" s="9">
        <v>2559</v>
      </c>
      <c r="M160" s="9">
        <v>2560</v>
      </c>
      <c r="N160" s="10">
        <v>2557</v>
      </c>
      <c r="O160" s="10">
        <v>2558</v>
      </c>
      <c r="P160" s="10">
        <v>2559</v>
      </c>
      <c r="Q160" s="10">
        <v>2560</v>
      </c>
    </row>
    <row r="161" spans="1:17" ht="24" thickTop="1" thickBot="1" x14ac:dyDescent="0.4">
      <c r="A161" s="5" t="s">
        <v>7</v>
      </c>
      <c r="B161" s="43">
        <v>202</v>
      </c>
      <c r="C161" s="8">
        <v>210</v>
      </c>
      <c r="D161" s="8">
        <v>192</v>
      </c>
      <c r="E161" s="8">
        <v>209</v>
      </c>
      <c r="F161" s="43">
        <v>134.0429</v>
      </c>
      <c r="G161" s="8">
        <v>126.38979999999999</v>
      </c>
      <c r="H161" s="8">
        <v>129.9495</v>
      </c>
      <c r="I161" s="8">
        <v>117.4466</v>
      </c>
      <c r="J161" s="43">
        <v>133.3229</v>
      </c>
      <c r="K161" s="8">
        <v>125.4088</v>
      </c>
      <c r="L161" s="8">
        <v>129.15049999999999</v>
      </c>
      <c r="M161" s="8">
        <v>118.2094</v>
      </c>
      <c r="N161" s="43">
        <v>0.66</v>
      </c>
      <c r="O161" s="8">
        <v>0.6</v>
      </c>
      <c r="P161" s="8">
        <v>0.68</v>
      </c>
      <c r="Q161" s="8">
        <v>0.56000000000000005</v>
      </c>
    </row>
    <row r="162" spans="1:17" ht="23.25" thickBot="1" x14ac:dyDescent="0.4">
      <c r="A162" s="1" t="s">
        <v>8</v>
      </c>
      <c r="B162" s="46">
        <v>195</v>
      </c>
      <c r="C162" s="4">
        <v>199</v>
      </c>
      <c r="D162" s="4">
        <v>193</v>
      </c>
      <c r="E162" s="4">
        <v>212</v>
      </c>
      <c r="F162" s="46">
        <v>125.2505</v>
      </c>
      <c r="G162" s="4">
        <v>123.7654</v>
      </c>
      <c r="H162" s="4">
        <v>124.02070000000001</v>
      </c>
      <c r="I162" s="4">
        <v>134.00450000000001</v>
      </c>
      <c r="J162" s="46">
        <v>124.854</v>
      </c>
      <c r="K162" s="4">
        <v>123.03319999999999</v>
      </c>
      <c r="L162" s="4">
        <v>123.6707</v>
      </c>
      <c r="M162" s="4">
        <v>133.37090000000001</v>
      </c>
      <c r="N162" s="46">
        <v>0.64</v>
      </c>
      <c r="O162" s="4">
        <v>0.62</v>
      </c>
      <c r="P162" s="4">
        <v>0.64</v>
      </c>
      <c r="Q162" s="4">
        <v>0.63</v>
      </c>
    </row>
    <row r="163" spans="1:17" ht="23.25" thickBot="1" x14ac:dyDescent="0.4">
      <c r="A163" s="5" t="s">
        <v>9</v>
      </c>
      <c r="B163" s="43">
        <v>191</v>
      </c>
      <c r="C163" s="8">
        <v>165</v>
      </c>
      <c r="D163" s="8">
        <v>212</v>
      </c>
      <c r="E163" s="8">
        <v>178</v>
      </c>
      <c r="F163" s="43">
        <v>124.0543</v>
      </c>
      <c r="G163" s="8">
        <v>115.4766</v>
      </c>
      <c r="H163" s="8">
        <v>148.2105</v>
      </c>
      <c r="I163" s="8">
        <v>108.94499999999999</v>
      </c>
      <c r="J163" s="43">
        <v>123.78919999999999</v>
      </c>
      <c r="K163" s="8">
        <v>115.26430000000001</v>
      </c>
      <c r="L163" s="8">
        <v>147.49940000000001</v>
      </c>
      <c r="M163" s="8">
        <v>109.2572</v>
      </c>
      <c r="N163" s="43">
        <v>0.65</v>
      </c>
      <c r="O163" s="8">
        <v>0.7</v>
      </c>
      <c r="P163" s="8">
        <v>0.7</v>
      </c>
      <c r="Q163" s="8">
        <v>0.61</v>
      </c>
    </row>
    <row r="164" spans="1:17" ht="23.25" thickBot="1" x14ac:dyDescent="0.4">
      <c r="A164" s="1" t="s">
        <v>10</v>
      </c>
      <c r="B164" s="46">
        <v>247</v>
      </c>
      <c r="C164" s="4">
        <v>189</v>
      </c>
      <c r="D164" s="4">
        <v>176</v>
      </c>
      <c r="E164" s="4">
        <v>163</v>
      </c>
      <c r="F164" s="46">
        <v>180.04929999999999</v>
      </c>
      <c r="G164" s="4">
        <v>147.43</v>
      </c>
      <c r="H164" s="4">
        <v>120.4939</v>
      </c>
      <c r="I164" s="4">
        <v>122.86579999999999</v>
      </c>
      <c r="J164" s="46">
        <v>179.07249999999999</v>
      </c>
      <c r="K164" s="4">
        <v>147.01730000000001</v>
      </c>
      <c r="L164" s="4">
        <v>120.55540000000001</v>
      </c>
      <c r="M164" s="4">
        <v>122.315</v>
      </c>
      <c r="N164" s="46">
        <v>0.73</v>
      </c>
      <c r="O164" s="4">
        <v>0.78</v>
      </c>
      <c r="P164" s="4">
        <v>0.68</v>
      </c>
      <c r="Q164" s="4">
        <v>0.75</v>
      </c>
    </row>
    <row r="165" spans="1:17" ht="23.25" thickBot="1" x14ac:dyDescent="0.4">
      <c r="A165" s="5" t="s">
        <v>11</v>
      </c>
      <c r="B165" s="43">
        <v>218</v>
      </c>
      <c r="C165" s="8">
        <v>153</v>
      </c>
      <c r="D165" s="8">
        <v>165</v>
      </c>
      <c r="E165" s="8">
        <v>159</v>
      </c>
      <c r="F165" s="43">
        <v>154.13499999999999</v>
      </c>
      <c r="G165" s="8">
        <v>112.3493</v>
      </c>
      <c r="H165" s="8">
        <v>137.06379999999999</v>
      </c>
      <c r="I165" s="8">
        <v>92.492800000000003</v>
      </c>
      <c r="J165" s="43">
        <v>153.15860000000001</v>
      </c>
      <c r="K165" s="8">
        <v>112.21510000000001</v>
      </c>
      <c r="L165" s="8">
        <v>136.86869999999999</v>
      </c>
      <c r="M165" s="8">
        <v>92.600999999999999</v>
      </c>
      <c r="N165" s="43">
        <v>0.71</v>
      </c>
      <c r="O165" s="8">
        <v>0.73</v>
      </c>
      <c r="P165" s="8">
        <v>0.83</v>
      </c>
      <c r="Q165" s="8">
        <v>0.57999999999999996</v>
      </c>
    </row>
    <row r="166" spans="1:17" ht="23.25" thickBot="1" x14ac:dyDescent="0.4">
      <c r="A166" s="1" t="s">
        <v>12</v>
      </c>
      <c r="B166" s="46">
        <v>251</v>
      </c>
      <c r="C166" s="4">
        <v>177</v>
      </c>
      <c r="D166" s="4">
        <v>158</v>
      </c>
      <c r="E166" s="4">
        <v>157</v>
      </c>
      <c r="F166" s="46">
        <v>169.74789999999999</v>
      </c>
      <c r="G166" s="4">
        <v>135.0891</v>
      </c>
      <c r="H166" s="4">
        <v>117.9404</v>
      </c>
      <c r="I166" s="4">
        <v>109.17440000000001</v>
      </c>
      <c r="J166" s="46">
        <v>168.33779999999999</v>
      </c>
      <c r="K166" s="4">
        <v>134.77160000000001</v>
      </c>
      <c r="L166" s="4">
        <v>117.29600000000001</v>
      </c>
      <c r="M166" s="4">
        <v>109.6421</v>
      </c>
      <c r="N166" s="46">
        <v>0.68</v>
      </c>
      <c r="O166" s="4">
        <v>0.76</v>
      </c>
      <c r="P166" s="4">
        <v>0.75</v>
      </c>
      <c r="Q166" s="4">
        <v>0.7</v>
      </c>
    </row>
    <row r="167" spans="1:17" ht="23.25" thickBot="1" x14ac:dyDescent="0.4">
      <c r="A167" s="5" t="s">
        <v>13</v>
      </c>
      <c r="B167" s="43">
        <v>165</v>
      </c>
      <c r="C167" s="8">
        <v>195</v>
      </c>
      <c r="D167" s="8">
        <v>165</v>
      </c>
      <c r="E167" s="8">
        <v>111</v>
      </c>
      <c r="F167" s="43">
        <v>105.4114</v>
      </c>
      <c r="G167" s="8">
        <v>131.25239999999999</v>
      </c>
      <c r="H167" s="8">
        <v>117.24679999999999</v>
      </c>
      <c r="I167" s="8">
        <v>73.015900000000002</v>
      </c>
      <c r="J167" s="43">
        <v>104.76139999999999</v>
      </c>
      <c r="K167" s="8">
        <v>130.952</v>
      </c>
      <c r="L167" s="8">
        <v>117.0168</v>
      </c>
      <c r="M167" s="8">
        <v>73.069299999999998</v>
      </c>
      <c r="N167" s="43">
        <v>0.64</v>
      </c>
      <c r="O167" s="8">
        <v>0.67</v>
      </c>
      <c r="P167" s="8">
        <v>0.71</v>
      </c>
      <c r="Q167" s="8">
        <v>0.66</v>
      </c>
    </row>
    <row r="168" spans="1:17" ht="23.25" thickBot="1" x14ac:dyDescent="0.4">
      <c r="A168" s="1" t="s">
        <v>14</v>
      </c>
      <c r="B168" s="46">
        <v>194</v>
      </c>
      <c r="C168" s="4">
        <v>211</v>
      </c>
      <c r="D168" s="4">
        <v>179</v>
      </c>
      <c r="E168" s="4">
        <v>145</v>
      </c>
      <c r="F168" s="46">
        <v>140.95070000000001</v>
      </c>
      <c r="G168" s="4">
        <v>142.4924</v>
      </c>
      <c r="H168" s="4">
        <v>122.3912</v>
      </c>
      <c r="I168" s="4">
        <v>105.5047</v>
      </c>
      <c r="J168" s="46">
        <v>140.8289</v>
      </c>
      <c r="K168" s="4">
        <v>142.11490000000001</v>
      </c>
      <c r="L168" s="4">
        <v>121.7944</v>
      </c>
      <c r="M168" s="4">
        <v>105.655</v>
      </c>
      <c r="N168" s="46">
        <v>0.73</v>
      </c>
      <c r="O168" s="4">
        <v>0.68</v>
      </c>
      <c r="P168" s="4">
        <v>0.68</v>
      </c>
      <c r="Q168" s="4">
        <v>0.73</v>
      </c>
    </row>
    <row r="169" spans="1:17" ht="23.25" thickBot="1" x14ac:dyDescent="0.4">
      <c r="A169" s="5" t="s">
        <v>15</v>
      </c>
      <c r="B169" s="43">
        <v>206</v>
      </c>
      <c r="C169" s="8">
        <v>175</v>
      </c>
      <c r="D169" s="8">
        <v>181</v>
      </c>
      <c r="E169" s="8">
        <v>178</v>
      </c>
      <c r="F169" s="43">
        <v>144.87389999999999</v>
      </c>
      <c r="G169" s="8">
        <v>135.15549999999999</v>
      </c>
      <c r="H169" s="8">
        <v>109.2119</v>
      </c>
      <c r="I169" s="8">
        <v>137.89869999999999</v>
      </c>
      <c r="J169" s="43">
        <v>143.8595</v>
      </c>
      <c r="K169" s="8">
        <v>134.98920000000001</v>
      </c>
      <c r="L169" s="8">
        <v>109.1743</v>
      </c>
      <c r="M169" s="8">
        <v>138.02029999999999</v>
      </c>
      <c r="N169" s="43">
        <v>0.7</v>
      </c>
      <c r="O169" s="8">
        <v>0.77</v>
      </c>
      <c r="P169" s="8">
        <v>0.6</v>
      </c>
      <c r="Q169" s="8">
        <v>0.77</v>
      </c>
    </row>
    <row r="170" spans="1:17" ht="23.25" thickBot="1" x14ac:dyDescent="0.4">
      <c r="A170" s="1" t="s">
        <v>16</v>
      </c>
      <c r="B170" s="46">
        <v>212</v>
      </c>
      <c r="C170" s="4">
        <v>237</v>
      </c>
      <c r="D170" s="4">
        <v>185</v>
      </c>
      <c r="E170" s="4">
        <v>188</v>
      </c>
      <c r="F170" s="46">
        <v>156.86689999999999</v>
      </c>
      <c r="G170" s="4">
        <v>187.39680000000001</v>
      </c>
      <c r="H170" s="4">
        <v>112.1138</v>
      </c>
      <c r="I170" s="4">
        <v>132.50149999999999</v>
      </c>
      <c r="J170" s="46">
        <v>156.4443</v>
      </c>
      <c r="K170" s="4">
        <v>186.9615</v>
      </c>
      <c r="L170" s="4">
        <v>111.96939999999999</v>
      </c>
      <c r="M170" s="4">
        <v>131.9041</v>
      </c>
      <c r="N170" s="46">
        <v>0.74</v>
      </c>
      <c r="O170" s="4">
        <v>0.79</v>
      </c>
      <c r="P170" s="4">
        <v>0.61</v>
      </c>
      <c r="Q170" s="4">
        <v>0.7</v>
      </c>
    </row>
    <row r="171" spans="1:17" ht="23.25" thickBot="1" x14ac:dyDescent="0.4">
      <c r="A171" s="5" t="s">
        <v>17</v>
      </c>
      <c r="B171" s="43">
        <v>176</v>
      </c>
      <c r="C171" s="8">
        <v>216</v>
      </c>
      <c r="D171" s="8">
        <v>196</v>
      </c>
      <c r="E171" s="8">
        <v>209</v>
      </c>
      <c r="F171" s="43">
        <v>128.16300000000001</v>
      </c>
      <c r="G171" s="8">
        <v>153.04820000000001</v>
      </c>
      <c r="H171" s="8">
        <v>119.3139</v>
      </c>
      <c r="I171" s="8">
        <v>154.48500000000001</v>
      </c>
      <c r="J171" s="43">
        <v>127.8274</v>
      </c>
      <c r="K171" s="8">
        <v>152.41919999999999</v>
      </c>
      <c r="L171" s="8">
        <v>119.2047</v>
      </c>
      <c r="M171" s="8">
        <v>154.47669999999999</v>
      </c>
      <c r="N171" s="43">
        <v>0.73</v>
      </c>
      <c r="O171" s="8">
        <v>0.71</v>
      </c>
      <c r="P171" s="8">
        <v>0.61</v>
      </c>
      <c r="Q171" s="8">
        <v>0.74</v>
      </c>
    </row>
    <row r="172" spans="1:17" ht="23.25" thickBot="1" x14ac:dyDescent="0.4">
      <c r="A172" s="1" t="s">
        <v>18</v>
      </c>
      <c r="B172" s="46">
        <v>184</v>
      </c>
      <c r="C172" s="4">
        <v>179</v>
      </c>
      <c r="D172" s="4">
        <v>190</v>
      </c>
      <c r="E172" s="4">
        <v>158</v>
      </c>
      <c r="F172" s="46">
        <v>124.7043</v>
      </c>
      <c r="G172" s="4">
        <v>115.0243</v>
      </c>
      <c r="H172" s="4">
        <v>120.6049</v>
      </c>
      <c r="I172" s="4">
        <v>113.651</v>
      </c>
      <c r="J172" s="46">
        <v>124.25320000000001</v>
      </c>
      <c r="K172" s="4">
        <v>114.62949999999999</v>
      </c>
      <c r="L172" s="4">
        <v>120.294</v>
      </c>
      <c r="M172" s="4">
        <v>113.0307</v>
      </c>
      <c r="N172" s="46">
        <v>0.68</v>
      </c>
      <c r="O172" s="4">
        <v>0.64</v>
      </c>
      <c r="P172" s="4">
        <v>0.63</v>
      </c>
      <c r="Q172" s="4">
        <v>0.72</v>
      </c>
    </row>
    <row r="173" spans="1:17" x14ac:dyDescent="0.35">
      <c r="A173" s="11" t="s">
        <v>20</v>
      </c>
      <c r="B173" s="12">
        <v>2441</v>
      </c>
      <c r="C173" s="12">
        <v>2306</v>
      </c>
      <c r="D173" s="12">
        <v>2192</v>
      </c>
      <c r="E173" s="12">
        <v>2067</v>
      </c>
      <c r="F173" s="13">
        <v>1688.2501</v>
      </c>
      <c r="G173" s="13">
        <v>1624.8697999999999</v>
      </c>
      <c r="H173" s="13">
        <v>1478.5613000000001</v>
      </c>
      <c r="I173" s="13">
        <v>1401.9858999999999</v>
      </c>
      <c r="J173" s="13">
        <v>1680.5097000000001</v>
      </c>
      <c r="K173" s="13">
        <v>1619.7765999999999</v>
      </c>
      <c r="L173" s="13">
        <v>1474.4943000000001</v>
      </c>
      <c r="M173" s="13">
        <v>1401.5517</v>
      </c>
      <c r="N173" s="11">
        <v>0.69</v>
      </c>
      <c r="O173" s="11">
        <v>0.7</v>
      </c>
      <c r="P173" s="11">
        <v>0.67</v>
      </c>
      <c r="Q173" s="11">
        <v>0.68</v>
      </c>
    </row>
    <row r="174" spans="1:17" x14ac:dyDescent="0.35">
      <c r="A174" s="178" t="s">
        <v>0</v>
      </c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37"/>
      <c r="Q174" s="37"/>
    </row>
    <row r="175" spans="1:17" x14ac:dyDescent="0.35">
      <c r="A175" s="178" t="s">
        <v>29</v>
      </c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37"/>
      <c r="Q175" s="37"/>
    </row>
    <row r="176" spans="1:17" ht="23.25" customHeight="1" thickBot="1" x14ac:dyDescent="0.4">
      <c r="A176" s="179" t="s">
        <v>2</v>
      </c>
      <c r="B176" s="34"/>
      <c r="C176" s="180" t="s">
        <v>3</v>
      </c>
      <c r="D176" s="180"/>
      <c r="E176" s="35"/>
      <c r="F176" s="180" t="s">
        <v>4</v>
      </c>
      <c r="G176" s="180"/>
      <c r="H176" s="35"/>
      <c r="I176" s="35"/>
      <c r="J176" s="181" t="s">
        <v>5</v>
      </c>
      <c r="K176" s="181"/>
      <c r="L176" s="181"/>
      <c r="M176" s="181"/>
      <c r="N176" s="182" t="s">
        <v>6</v>
      </c>
      <c r="O176" s="182"/>
      <c r="P176" s="182"/>
      <c r="Q176" s="182"/>
    </row>
    <row r="177" spans="1:17" ht="24" thickTop="1" thickBot="1" x14ac:dyDescent="0.4">
      <c r="A177" s="180"/>
      <c r="B177" s="9">
        <v>2557</v>
      </c>
      <c r="C177" s="9">
        <v>2558</v>
      </c>
      <c r="D177" s="9">
        <v>2559</v>
      </c>
      <c r="E177" s="9">
        <v>2560</v>
      </c>
      <c r="F177" s="9">
        <v>2557</v>
      </c>
      <c r="G177" s="9">
        <v>2558</v>
      </c>
      <c r="H177" s="9">
        <v>2559</v>
      </c>
      <c r="I177" s="9">
        <v>2560</v>
      </c>
      <c r="J177" s="9">
        <v>2557</v>
      </c>
      <c r="K177" s="9">
        <v>2558</v>
      </c>
      <c r="L177" s="9">
        <v>2559</v>
      </c>
      <c r="M177" s="9">
        <v>2560</v>
      </c>
      <c r="N177" s="10">
        <v>2557</v>
      </c>
      <c r="O177" s="10">
        <v>2558</v>
      </c>
      <c r="P177" s="10">
        <v>2559</v>
      </c>
      <c r="Q177" s="10">
        <v>2560</v>
      </c>
    </row>
    <row r="178" spans="1:17" ht="24" thickTop="1" thickBot="1" x14ac:dyDescent="0.4">
      <c r="A178" s="5" t="s">
        <v>7</v>
      </c>
      <c r="B178" s="43">
        <v>140</v>
      </c>
      <c r="C178" s="8">
        <v>140</v>
      </c>
      <c r="D178" s="8">
        <v>137</v>
      </c>
      <c r="E178" s="8">
        <v>146</v>
      </c>
      <c r="F178" s="43">
        <v>95.724599999999995</v>
      </c>
      <c r="G178" s="8">
        <v>99.569000000000003</v>
      </c>
      <c r="H178" s="8">
        <v>80.143000000000001</v>
      </c>
      <c r="I178" s="8">
        <v>84.509299999999996</v>
      </c>
      <c r="J178" s="43">
        <v>95.141199999999998</v>
      </c>
      <c r="K178" s="8">
        <v>99.060100000000006</v>
      </c>
      <c r="L178" s="8">
        <v>79.625600000000006</v>
      </c>
      <c r="M178" s="8">
        <v>84.272300000000001</v>
      </c>
      <c r="N178" s="43">
        <v>0.68</v>
      </c>
      <c r="O178" s="8">
        <v>0.71</v>
      </c>
      <c r="P178" s="8">
        <v>0.57999999999999996</v>
      </c>
      <c r="Q178" s="8">
        <v>0.57999999999999996</v>
      </c>
    </row>
    <row r="179" spans="1:17" ht="23.25" thickBot="1" x14ac:dyDescent="0.4">
      <c r="A179" s="1" t="s">
        <v>8</v>
      </c>
      <c r="B179" s="46">
        <v>133</v>
      </c>
      <c r="C179" s="4">
        <v>126</v>
      </c>
      <c r="D179" s="4">
        <v>140</v>
      </c>
      <c r="E179" s="4">
        <v>139</v>
      </c>
      <c r="F179" s="46">
        <v>82.183300000000003</v>
      </c>
      <c r="G179" s="4">
        <v>97.773700000000005</v>
      </c>
      <c r="H179" s="4">
        <v>89.090299999999999</v>
      </c>
      <c r="I179" s="4">
        <v>84.213300000000004</v>
      </c>
      <c r="J179" s="46">
        <v>81.926400000000001</v>
      </c>
      <c r="K179" s="4">
        <v>98.206900000000005</v>
      </c>
      <c r="L179" s="4">
        <v>88.485600000000005</v>
      </c>
      <c r="M179" s="4">
        <v>84.069800000000001</v>
      </c>
      <c r="N179" s="46">
        <v>0.62</v>
      </c>
      <c r="O179" s="4">
        <v>0.78</v>
      </c>
      <c r="P179" s="4">
        <v>0.64</v>
      </c>
      <c r="Q179" s="4">
        <v>0.61</v>
      </c>
    </row>
    <row r="180" spans="1:17" ht="23.25" thickBot="1" x14ac:dyDescent="0.4">
      <c r="A180" s="5" t="s">
        <v>9</v>
      </c>
      <c r="B180" s="43">
        <v>120</v>
      </c>
      <c r="C180" s="8">
        <v>112</v>
      </c>
      <c r="D180" s="8">
        <v>160</v>
      </c>
      <c r="E180" s="8">
        <v>119</v>
      </c>
      <c r="F180" s="43">
        <v>83.113600000000005</v>
      </c>
      <c r="G180" s="8">
        <v>71.960499999999996</v>
      </c>
      <c r="H180" s="8">
        <v>107.77930000000001</v>
      </c>
      <c r="I180" s="8">
        <v>76.365799999999993</v>
      </c>
      <c r="J180" s="43">
        <v>82.484999999999999</v>
      </c>
      <c r="K180" s="8">
        <v>71.884900000000002</v>
      </c>
      <c r="L180" s="8">
        <v>106.58110000000001</v>
      </c>
      <c r="M180" s="8">
        <v>75.8309</v>
      </c>
      <c r="N180" s="43">
        <v>0.69</v>
      </c>
      <c r="O180" s="8">
        <v>0.64</v>
      </c>
      <c r="P180" s="8">
        <v>0.67</v>
      </c>
      <c r="Q180" s="8">
        <v>0.64</v>
      </c>
    </row>
    <row r="181" spans="1:17" ht="23.25" thickBot="1" x14ac:dyDescent="0.4">
      <c r="A181" s="1" t="s">
        <v>10</v>
      </c>
      <c r="B181" s="46">
        <v>142</v>
      </c>
      <c r="C181" s="4">
        <v>132</v>
      </c>
      <c r="D181" s="4">
        <v>147</v>
      </c>
      <c r="E181" s="4">
        <v>127</v>
      </c>
      <c r="F181" s="46">
        <v>89.131200000000007</v>
      </c>
      <c r="G181" s="4">
        <v>101.50369999999999</v>
      </c>
      <c r="H181" s="4">
        <v>103.2056</v>
      </c>
      <c r="I181" s="4">
        <v>89.399299999999997</v>
      </c>
      <c r="J181" s="46">
        <v>88.622299999999996</v>
      </c>
      <c r="K181" s="4">
        <v>100.8807</v>
      </c>
      <c r="L181" s="4">
        <v>103.0021</v>
      </c>
      <c r="M181" s="4">
        <v>88.647000000000006</v>
      </c>
      <c r="N181" s="46">
        <v>0.63</v>
      </c>
      <c r="O181" s="4">
        <v>0.77</v>
      </c>
      <c r="P181" s="4">
        <v>0.7</v>
      </c>
      <c r="Q181" s="4">
        <v>0.7</v>
      </c>
    </row>
    <row r="182" spans="1:17" ht="23.25" thickBot="1" x14ac:dyDescent="0.4">
      <c r="A182" s="5" t="s">
        <v>11</v>
      </c>
      <c r="B182" s="43">
        <v>107</v>
      </c>
      <c r="C182" s="8">
        <v>125</v>
      </c>
      <c r="D182" s="8">
        <v>129</v>
      </c>
      <c r="E182" s="8">
        <v>112</v>
      </c>
      <c r="F182" s="43">
        <v>70.989500000000007</v>
      </c>
      <c r="G182" s="8">
        <v>73.846699999999998</v>
      </c>
      <c r="H182" s="8">
        <v>68.2136</v>
      </c>
      <c r="I182" s="8">
        <v>80.291200000000003</v>
      </c>
      <c r="J182" s="43">
        <v>70.850499999999997</v>
      </c>
      <c r="K182" s="8">
        <v>73.507900000000006</v>
      </c>
      <c r="L182" s="8">
        <v>68.116399999999999</v>
      </c>
      <c r="M182" s="8">
        <v>80.045699999999997</v>
      </c>
      <c r="N182" s="43">
        <v>0.66</v>
      </c>
      <c r="O182" s="8">
        <v>0.59</v>
      </c>
      <c r="P182" s="8">
        <v>0.53</v>
      </c>
      <c r="Q182" s="8">
        <v>0.72</v>
      </c>
    </row>
    <row r="183" spans="1:17" ht="23.25" thickBot="1" x14ac:dyDescent="0.4">
      <c r="A183" s="1" t="s">
        <v>12</v>
      </c>
      <c r="B183" s="46">
        <v>142</v>
      </c>
      <c r="C183" s="4">
        <v>132</v>
      </c>
      <c r="D183" s="4">
        <v>124</v>
      </c>
      <c r="E183" s="4">
        <v>141</v>
      </c>
      <c r="F183" s="46">
        <v>90.100300000000004</v>
      </c>
      <c r="G183" s="4">
        <v>95.041899999999998</v>
      </c>
      <c r="H183" s="4">
        <v>93.484999999999999</v>
      </c>
      <c r="I183" s="4">
        <v>86.715100000000007</v>
      </c>
      <c r="J183" s="46">
        <v>89.772000000000006</v>
      </c>
      <c r="K183" s="4">
        <v>94.6571</v>
      </c>
      <c r="L183" s="4">
        <v>93.270600000000002</v>
      </c>
      <c r="M183" s="4">
        <v>86.186999999999998</v>
      </c>
      <c r="N183" s="46">
        <v>0.63</v>
      </c>
      <c r="O183" s="4">
        <v>0.72</v>
      </c>
      <c r="P183" s="4">
        <v>0.75</v>
      </c>
      <c r="Q183" s="4">
        <v>0.62</v>
      </c>
    </row>
    <row r="184" spans="1:17" ht="23.25" thickBot="1" x14ac:dyDescent="0.4">
      <c r="A184" s="5" t="s">
        <v>13</v>
      </c>
      <c r="B184" s="43">
        <v>120</v>
      </c>
      <c r="C184" s="8">
        <v>122</v>
      </c>
      <c r="D184" s="8">
        <v>132</v>
      </c>
      <c r="E184" s="8">
        <v>121</v>
      </c>
      <c r="F184" s="43">
        <v>72.6113</v>
      </c>
      <c r="G184" s="8">
        <v>93.732500000000002</v>
      </c>
      <c r="H184" s="8">
        <v>89.467699999999994</v>
      </c>
      <c r="I184" s="8">
        <v>73.075400000000002</v>
      </c>
      <c r="J184" s="43">
        <v>72.855699999999999</v>
      </c>
      <c r="K184" s="8">
        <v>93.370500000000007</v>
      </c>
      <c r="L184" s="8">
        <v>89.069500000000005</v>
      </c>
      <c r="M184" s="8">
        <v>72.956599999999995</v>
      </c>
      <c r="N184" s="43">
        <v>0.61</v>
      </c>
      <c r="O184" s="8">
        <v>0.77</v>
      </c>
      <c r="P184" s="8">
        <v>0.68</v>
      </c>
      <c r="Q184" s="8">
        <v>0.6</v>
      </c>
    </row>
    <row r="185" spans="1:17" ht="23.25" thickBot="1" x14ac:dyDescent="0.4">
      <c r="A185" s="1" t="s">
        <v>14</v>
      </c>
      <c r="B185" s="46">
        <v>117</v>
      </c>
      <c r="C185" s="4">
        <v>123</v>
      </c>
      <c r="D185" s="4">
        <v>122</v>
      </c>
      <c r="E185" s="4">
        <v>125</v>
      </c>
      <c r="F185" s="46">
        <v>68.143299999999996</v>
      </c>
      <c r="G185" s="4">
        <v>88.697999999999993</v>
      </c>
      <c r="H185" s="4">
        <v>89.534800000000004</v>
      </c>
      <c r="I185" s="4">
        <v>82.452100000000002</v>
      </c>
      <c r="J185" s="46">
        <v>68.737799999999993</v>
      </c>
      <c r="K185" s="4">
        <v>88.631100000000004</v>
      </c>
      <c r="L185" s="4">
        <v>89.230599999999995</v>
      </c>
      <c r="M185" s="4">
        <v>82.0625</v>
      </c>
      <c r="N185" s="46">
        <v>0.57999999999999996</v>
      </c>
      <c r="O185" s="4">
        <v>0.72</v>
      </c>
      <c r="P185" s="4">
        <v>0.73</v>
      </c>
      <c r="Q185" s="4">
        <v>0.66</v>
      </c>
    </row>
    <row r="186" spans="1:17" ht="23.25" thickBot="1" x14ac:dyDescent="0.4">
      <c r="A186" s="5" t="s">
        <v>15</v>
      </c>
      <c r="B186" s="43">
        <v>97</v>
      </c>
      <c r="C186" s="8">
        <v>108</v>
      </c>
      <c r="D186" s="8">
        <v>128</v>
      </c>
      <c r="E186" s="8">
        <v>126</v>
      </c>
      <c r="F186" s="43">
        <v>67.433199999999999</v>
      </c>
      <c r="G186" s="8">
        <v>77.573999999999998</v>
      </c>
      <c r="H186" s="8">
        <v>87.293499999999995</v>
      </c>
      <c r="I186" s="8">
        <v>78.237099999999998</v>
      </c>
      <c r="J186" s="43">
        <v>67.596400000000003</v>
      </c>
      <c r="K186" s="8">
        <v>77.368499999999997</v>
      </c>
      <c r="L186" s="8">
        <v>86.995999999999995</v>
      </c>
      <c r="M186" s="8">
        <v>78.182100000000005</v>
      </c>
      <c r="N186" s="43">
        <v>0.7</v>
      </c>
      <c r="O186" s="8">
        <v>0.72</v>
      </c>
      <c r="P186" s="8">
        <v>0.68</v>
      </c>
      <c r="Q186" s="8">
        <v>0.62</v>
      </c>
    </row>
    <row r="187" spans="1:17" ht="23.25" thickBot="1" x14ac:dyDescent="0.4">
      <c r="A187" s="1" t="s">
        <v>16</v>
      </c>
      <c r="B187" s="46">
        <v>137</v>
      </c>
      <c r="C187" s="4">
        <v>117</v>
      </c>
      <c r="D187" s="4">
        <v>165</v>
      </c>
      <c r="E187" s="4">
        <v>107</v>
      </c>
      <c r="F187" s="46">
        <v>95.588099999999997</v>
      </c>
      <c r="G187" s="4">
        <v>74.759900000000002</v>
      </c>
      <c r="H187" s="4">
        <v>90.302199999999999</v>
      </c>
      <c r="I187" s="4">
        <v>67.506200000000007</v>
      </c>
      <c r="J187" s="46">
        <v>95.051100000000005</v>
      </c>
      <c r="K187" s="4">
        <v>74.467600000000004</v>
      </c>
      <c r="L187" s="4">
        <v>89.959199999999996</v>
      </c>
      <c r="M187" s="4">
        <v>67.089600000000004</v>
      </c>
      <c r="N187" s="46">
        <v>0.7</v>
      </c>
      <c r="O187" s="4">
        <v>0.64</v>
      </c>
      <c r="P187" s="4">
        <v>0.55000000000000004</v>
      </c>
      <c r="Q187" s="4">
        <v>0.63</v>
      </c>
    </row>
    <row r="188" spans="1:17" ht="23.25" thickBot="1" x14ac:dyDescent="0.4">
      <c r="A188" s="5" t="s">
        <v>17</v>
      </c>
      <c r="B188" s="43">
        <v>105</v>
      </c>
      <c r="C188" s="8">
        <v>144</v>
      </c>
      <c r="D188" s="8">
        <v>157</v>
      </c>
      <c r="E188" s="8">
        <v>133</v>
      </c>
      <c r="F188" s="43">
        <v>67.587100000000007</v>
      </c>
      <c r="G188" s="8">
        <v>80.985900000000001</v>
      </c>
      <c r="H188" s="8">
        <v>96.976299999999995</v>
      </c>
      <c r="I188" s="8">
        <v>68.365200000000002</v>
      </c>
      <c r="J188" s="43">
        <v>67.743899999999996</v>
      </c>
      <c r="K188" s="8">
        <v>80.6751</v>
      </c>
      <c r="L188" s="8">
        <v>96.279399999999995</v>
      </c>
      <c r="M188" s="8">
        <v>68.099100000000007</v>
      </c>
      <c r="N188" s="43">
        <v>0.64</v>
      </c>
      <c r="O188" s="8">
        <v>0.56000000000000005</v>
      </c>
      <c r="P188" s="8">
        <v>0.62</v>
      </c>
      <c r="Q188" s="8">
        <v>0.51</v>
      </c>
    </row>
    <row r="189" spans="1:17" ht="23.25" thickBot="1" x14ac:dyDescent="0.4">
      <c r="A189" s="1" t="s">
        <v>18</v>
      </c>
      <c r="B189" s="46">
        <v>118</v>
      </c>
      <c r="C189" s="4">
        <v>131</v>
      </c>
      <c r="D189" s="4">
        <v>146</v>
      </c>
      <c r="E189" s="4">
        <v>86</v>
      </c>
      <c r="F189" s="46">
        <v>77.005499999999998</v>
      </c>
      <c r="G189" s="4">
        <v>92.675899999999999</v>
      </c>
      <c r="H189" s="4">
        <v>84.261700000000005</v>
      </c>
      <c r="I189" s="4">
        <v>49.363300000000002</v>
      </c>
      <c r="J189" s="46">
        <v>76.516099999999994</v>
      </c>
      <c r="K189" s="4">
        <v>92.241600000000005</v>
      </c>
      <c r="L189" s="4">
        <v>83.796000000000006</v>
      </c>
      <c r="M189" s="4">
        <v>49.160299999999999</v>
      </c>
      <c r="N189" s="46">
        <v>0.65</v>
      </c>
      <c r="O189" s="4">
        <v>0.71</v>
      </c>
      <c r="P189" s="4">
        <v>0.57999999999999996</v>
      </c>
      <c r="Q189" s="4">
        <v>0.56999999999999995</v>
      </c>
    </row>
    <row r="190" spans="1:17" x14ac:dyDescent="0.35">
      <c r="A190" s="11" t="s">
        <v>20</v>
      </c>
      <c r="B190" s="12">
        <v>1478</v>
      </c>
      <c r="C190" s="12">
        <v>1512</v>
      </c>
      <c r="D190" s="12">
        <v>1687</v>
      </c>
      <c r="E190" s="12">
        <v>1482</v>
      </c>
      <c r="F190" s="11">
        <v>959.61099999999999</v>
      </c>
      <c r="G190" s="13">
        <v>1048.1216999999999</v>
      </c>
      <c r="H190" s="13">
        <v>1079.7529999999999</v>
      </c>
      <c r="I190" s="11">
        <v>920.49329999999998</v>
      </c>
      <c r="J190" s="11">
        <v>957.29840000000002</v>
      </c>
      <c r="K190" s="13">
        <v>1044.952</v>
      </c>
      <c r="L190" s="13">
        <v>1074.4121</v>
      </c>
      <c r="M190" s="11">
        <v>916.60289999999998</v>
      </c>
      <c r="N190" s="11">
        <v>0.65</v>
      </c>
      <c r="O190" s="11">
        <v>0.69</v>
      </c>
      <c r="P190" s="11">
        <v>0.64</v>
      </c>
      <c r="Q190" s="11">
        <v>0.62</v>
      </c>
    </row>
    <row r="191" spans="1:17" x14ac:dyDescent="0.35">
      <c r="A191" s="178" t="s">
        <v>0</v>
      </c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37"/>
      <c r="Q191" s="37"/>
    </row>
    <row r="192" spans="1:17" x14ac:dyDescent="0.35">
      <c r="A192" s="178" t="s">
        <v>30</v>
      </c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37"/>
      <c r="Q192" s="37"/>
    </row>
    <row r="193" spans="1:17" ht="23.25" customHeight="1" thickBot="1" x14ac:dyDescent="0.4">
      <c r="A193" s="179" t="s">
        <v>2</v>
      </c>
      <c r="B193" s="34"/>
      <c r="C193" s="180" t="s">
        <v>3</v>
      </c>
      <c r="D193" s="180"/>
      <c r="E193" s="35"/>
      <c r="F193" s="180" t="s">
        <v>4</v>
      </c>
      <c r="G193" s="180"/>
      <c r="H193" s="35"/>
      <c r="I193" s="35"/>
      <c r="J193" s="181" t="s">
        <v>5</v>
      </c>
      <c r="K193" s="181"/>
      <c r="L193" s="181"/>
      <c r="M193" s="181"/>
      <c r="N193" s="182" t="s">
        <v>6</v>
      </c>
      <c r="O193" s="182"/>
      <c r="P193" s="182"/>
      <c r="Q193" s="182"/>
    </row>
    <row r="194" spans="1:17" ht="24" thickTop="1" thickBot="1" x14ac:dyDescent="0.4">
      <c r="A194" s="180"/>
      <c r="B194" s="9">
        <v>2557</v>
      </c>
      <c r="C194" s="9">
        <v>2558</v>
      </c>
      <c r="D194" s="9">
        <v>2559</v>
      </c>
      <c r="E194" s="9">
        <v>2560</v>
      </c>
      <c r="F194" s="9">
        <v>2557</v>
      </c>
      <c r="G194" s="9">
        <v>2558</v>
      </c>
      <c r="H194" s="9">
        <v>2559</v>
      </c>
      <c r="I194" s="9">
        <v>2560</v>
      </c>
      <c r="J194" s="9">
        <v>2557</v>
      </c>
      <c r="K194" s="9">
        <v>2558</v>
      </c>
      <c r="L194" s="9">
        <v>2559</v>
      </c>
      <c r="M194" s="9">
        <v>2560</v>
      </c>
      <c r="N194" s="10">
        <v>2557</v>
      </c>
      <c r="O194" s="10">
        <v>2558</v>
      </c>
      <c r="P194" s="10">
        <v>2559</v>
      </c>
      <c r="Q194" s="10">
        <v>2560</v>
      </c>
    </row>
    <row r="195" spans="1:17" ht="24" thickTop="1" thickBot="1" x14ac:dyDescent="0.4">
      <c r="A195" s="5" t="s">
        <v>7</v>
      </c>
      <c r="B195" s="43">
        <v>219</v>
      </c>
      <c r="C195" s="8">
        <v>225</v>
      </c>
      <c r="D195" s="8">
        <v>222</v>
      </c>
      <c r="E195" s="8">
        <v>218</v>
      </c>
      <c r="F195" s="43">
        <v>136.2191</v>
      </c>
      <c r="G195" s="8">
        <v>158.28450000000001</v>
      </c>
      <c r="H195" s="8">
        <v>139.8708</v>
      </c>
      <c r="I195" s="8">
        <v>146.91249999999999</v>
      </c>
      <c r="J195" s="43">
        <v>136.1473</v>
      </c>
      <c r="K195" s="8">
        <v>157.29839999999999</v>
      </c>
      <c r="L195" s="8">
        <v>139.4863</v>
      </c>
      <c r="M195" s="8">
        <v>146.14349999999999</v>
      </c>
      <c r="N195" s="43">
        <v>0.62</v>
      </c>
      <c r="O195" s="8">
        <v>0.7</v>
      </c>
      <c r="P195" s="8">
        <v>0.63</v>
      </c>
      <c r="Q195" s="8">
        <v>0.67</v>
      </c>
    </row>
    <row r="196" spans="1:17" ht="23.25" thickBot="1" x14ac:dyDescent="0.4">
      <c r="A196" s="1" t="s">
        <v>8</v>
      </c>
      <c r="B196" s="46">
        <v>188</v>
      </c>
      <c r="C196" s="4">
        <v>211</v>
      </c>
      <c r="D196" s="4">
        <v>194</v>
      </c>
      <c r="E196" s="4">
        <v>214</v>
      </c>
      <c r="F196" s="46">
        <v>136.15289999999999</v>
      </c>
      <c r="G196" s="4">
        <v>118.6217</v>
      </c>
      <c r="H196" s="4">
        <v>119.79349999999999</v>
      </c>
      <c r="I196" s="4">
        <v>143.5352</v>
      </c>
      <c r="J196" s="46">
        <v>134.83189999999999</v>
      </c>
      <c r="K196" s="4">
        <v>118.2878</v>
      </c>
      <c r="L196" s="4">
        <v>119.3557</v>
      </c>
      <c r="M196" s="4">
        <v>143.1934</v>
      </c>
      <c r="N196" s="46">
        <v>0.72</v>
      </c>
      <c r="O196" s="4">
        <v>0.56000000000000005</v>
      </c>
      <c r="P196" s="4">
        <v>0.62</v>
      </c>
      <c r="Q196" s="4">
        <v>0.67</v>
      </c>
    </row>
    <row r="197" spans="1:17" ht="23.25" thickBot="1" x14ac:dyDescent="0.4">
      <c r="A197" s="5" t="s">
        <v>9</v>
      </c>
      <c r="B197" s="43">
        <v>180</v>
      </c>
      <c r="C197" s="8">
        <v>187</v>
      </c>
      <c r="D197" s="8">
        <v>202</v>
      </c>
      <c r="E197" s="8">
        <v>245</v>
      </c>
      <c r="F197" s="43">
        <v>134.6568</v>
      </c>
      <c r="G197" s="8">
        <v>135.52090000000001</v>
      </c>
      <c r="H197" s="8">
        <v>129.81139999999999</v>
      </c>
      <c r="I197" s="8">
        <v>146.57089999999999</v>
      </c>
      <c r="J197" s="43">
        <v>133.48689999999999</v>
      </c>
      <c r="K197" s="8">
        <v>134.77789999999999</v>
      </c>
      <c r="L197" s="8">
        <v>129.51990000000001</v>
      </c>
      <c r="M197" s="8">
        <v>146.39179999999999</v>
      </c>
      <c r="N197" s="43">
        <v>0.75</v>
      </c>
      <c r="O197" s="8">
        <v>0.72</v>
      </c>
      <c r="P197" s="8">
        <v>0.64</v>
      </c>
      <c r="Q197" s="8">
        <v>0.6</v>
      </c>
    </row>
    <row r="198" spans="1:17" ht="23.25" thickBot="1" x14ac:dyDescent="0.4">
      <c r="A198" s="1" t="s">
        <v>10</v>
      </c>
      <c r="B198" s="46">
        <v>227</v>
      </c>
      <c r="C198" s="4">
        <v>197</v>
      </c>
      <c r="D198" s="4">
        <v>166</v>
      </c>
      <c r="E198" s="4">
        <v>219</v>
      </c>
      <c r="F198" s="46">
        <v>168.93340000000001</v>
      </c>
      <c r="G198" s="4">
        <v>144.9238</v>
      </c>
      <c r="H198" s="4">
        <v>116.2086</v>
      </c>
      <c r="I198" s="4">
        <v>137.5684</v>
      </c>
      <c r="J198" s="46">
        <v>167.44540000000001</v>
      </c>
      <c r="K198" s="4">
        <v>143.8665</v>
      </c>
      <c r="L198" s="4">
        <v>116.70820000000001</v>
      </c>
      <c r="M198" s="4">
        <v>136.66239999999999</v>
      </c>
      <c r="N198" s="46">
        <v>0.74</v>
      </c>
      <c r="O198" s="4">
        <v>0.74</v>
      </c>
      <c r="P198" s="4">
        <v>0.7</v>
      </c>
      <c r="Q198" s="4">
        <v>0.63</v>
      </c>
    </row>
    <row r="199" spans="1:17" ht="23.25" thickBot="1" x14ac:dyDescent="0.4">
      <c r="A199" s="5" t="s">
        <v>11</v>
      </c>
      <c r="B199" s="43">
        <v>222</v>
      </c>
      <c r="C199" s="8">
        <v>191</v>
      </c>
      <c r="D199" s="8">
        <v>181</v>
      </c>
      <c r="E199" s="8">
        <v>211</v>
      </c>
      <c r="F199" s="43">
        <v>138.10239999999999</v>
      </c>
      <c r="G199" s="8">
        <v>137.12719999999999</v>
      </c>
      <c r="H199" s="8">
        <v>130.28</v>
      </c>
      <c r="I199" s="8">
        <v>138.327</v>
      </c>
      <c r="J199" s="43">
        <v>137.2028</v>
      </c>
      <c r="K199" s="8">
        <v>136.58500000000001</v>
      </c>
      <c r="L199" s="8">
        <v>129.56549999999999</v>
      </c>
      <c r="M199" s="8">
        <v>138.30449999999999</v>
      </c>
      <c r="N199" s="43">
        <v>0.62</v>
      </c>
      <c r="O199" s="8">
        <v>0.72</v>
      </c>
      <c r="P199" s="8">
        <v>0.72</v>
      </c>
      <c r="Q199" s="8">
        <v>0.66</v>
      </c>
    </row>
    <row r="200" spans="1:17" ht="23.25" thickBot="1" x14ac:dyDescent="0.4">
      <c r="A200" s="1" t="s">
        <v>12</v>
      </c>
      <c r="B200" s="46">
        <v>249</v>
      </c>
      <c r="C200" s="4">
        <v>163</v>
      </c>
      <c r="D200" s="4">
        <v>181</v>
      </c>
      <c r="E200" s="4">
        <v>243</v>
      </c>
      <c r="F200" s="46">
        <v>166.0934</v>
      </c>
      <c r="G200" s="4">
        <v>95.615300000000005</v>
      </c>
      <c r="H200" s="4">
        <v>126.003</v>
      </c>
      <c r="I200" s="4">
        <v>150.99379999999999</v>
      </c>
      <c r="J200" s="46">
        <v>165.5959</v>
      </c>
      <c r="K200" s="4">
        <v>95.240099999999998</v>
      </c>
      <c r="L200" s="4">
        <v>125.51130000000001</v>
      </c>
      <c r="M200" s="4">
        <v>150.73849999999999</v>
      </c>
      <c r="N200" s="46">
        <v>0.67</v>
      </c>
      <c r="O200" s="4">
        <v>0.59</v>
      </c>
      <c r="P200" s="4">
        <v>0.7</v>
      </c>
      <c r="Q200" s="4">
        <v>0.62</v>
      </c>
    </row>
    <row r="201" spans="1:17" ht="23.25" thickBot="1" x14ac:dyDescent="0.4">
      <c r="A201" s="5" t="s">
        <v>13</v>
      </c>
      <c r="B201" s="43">
        <v>180</v>
      </c>
      <c r="C201" s="8">
        <v>192</v>
      </c>
      <c r="D201" s="8">
        <v>178</v>
      </c>
      <c r="E201" s="8">
        <v>216</v>
      </c>
      <c r="F201" s="43">
        <v>125.0664</v>
      </c>
      <c r="G201" s="8">
        <v>131.29329999999999</v>
      </c>
      <c r="H201" s="8">
        <v>159.89500000000001</v>
      </c>
      <c r="I201" s="8">
        <v>143.71469999999999</v>
      </c>
      <c r="J201" s="43">
        <v>125.1074</v>
      </c>
      <c r="K201" s="8">
        <v>130.77350000000001</v>
      </c>
      <c r="L201" s="8">
        <v>159.6542</v>
      </c>
      <c r="M201" s="8">
        <v>142.851</v>
      </c>
      <c r="N201" s="43">
        <v>0.69</v>
      </c>
      <c r="O201" s="8">
        <v>0.68</v>
      </c>
      <c r="P201" s="8">
        <v>0.9</v>
      </c>
      <c r="Q201" s="8">
        <v>0.67</v>
      </c>
    </row>
    <row r="202" spans="1:17" ht="23.25" thickBot="1" x14ac:dyDescent="0.4">
      <c r="A202" s="1" t="s">
        <v>14</v>
      </c>
      <c r="B202" s="46">
        <v>215</v>
      </c>
      <c r="C202" s="4">
        <v>220</v>
      </c>
      <c r="D202" s="4">
        <v>162</v>
      </c>
      <c r="E202" s="4">
        <v>228</v>
      </c>
      <c r="F202" s="46">
        <v>166.96289999999999</v>
      </c>
      <c r="G202" s="4">
        <v>153.3854</v>
      </c>
      <c r="H202" s="4">
        <v>119.06950000000001</v>
      </c>
      <c r="I202" s="4">
        <v>143.09530000000001</v>
      </c>
      <c r="J202" s="46">
        <v>166.62139999999999</v>
      </c>
      <c r="K202" s="4">
        <v>153.0445</v>
      </c>
      <c r="L202" s="4">
        <v>118.6722</v>
      </c>
      <c r="M202" s="4">
        <v>142.79179999999999</v>
      </c>
      <c r="N202" s="46">
        <v>0.78</v>
      </c>
      <c r="O202" s="4">
        <v>0.7</v>
      </c>
      <c r="P202" s="4">
        <v>0.73</v>
      </c>
      <c r="Q202" s="4">
        <v>0.63</v>
      </c>
    </row>
    <row r="203" spans="1:17" ht="23.25" thickBot="1" x14ac:dyDescent="0.4">
      <c r="A203" s="5" t="s">
        <v>15</v>
      </c>
      <c r="B203" s="43">
        <v>217</v>
      </c>
      <c r="C203" s="8">
        <v>172</v>
      </c>
      <c r="D203" s="8">
        <v>173</v>
      </c>
      <c r="E203" s="8">
        <v>284</v>
      </c>
      <c r="F203" s="43">
        <v>130.23750000000001</v>
      </c>
      <c r="G203" s="8">
        <v>124.67919999999999</v>
      </c>
      <c r="H203" s="8">
        <v>110.49760000000001</v>
      </c>
      <c r="I203" s="8">
        <v>186.68770000000001</v>
      </c>
      <c r="J203" s="43">
        <v>129.7611</v>
      </c>
      <c r="K203" s="8">
        <v>123.8603</v>
      </c>
      <c r="L203" s="8">
        <v>110.45010000000001</v>
      </c>
      <c r="M203" s="8">
        <v>185.6925</v>
      </c>
      <c r="N203" s="43">
        <v>0.6</v>
      </c>
      <c r="O203" s="8">
        <v>0.72</v>
      </c>
      <c r="P203" s="8">
        <v>0.64</v>
      </c>
      <c r="Q203" s="8">
        <v>0.66</v>
      </c>
    </row>
    <row r="204" spans="1:17" ht="23.25" thickBot="1" x14ac:dyDescent="0.4">
      <c r="A204" s="1" t="s">
        <v>16</v>
      </c>
      <c r="B204" s="46">
        <v>207</v>
      </c>
      <c r="C204" s="4">
        <v>189</v>
      </c>
      <c r="D204" s="4">
        <v>211</v>
      </c>
      <c r="E204" s="4">
        <v>262</v>
      </c>
      <c r="F204" s="46">
        <v>139.4057</v>
      </c>
      <c r="G204" s="4">
        <v>126.0086</v>
      </c>
      <c r="H204" s="4">
        <v>148.08160000000001</v>
      </c>
      <c r="I204" s="4">
        <v>157.10319999999999</v>
      </c>
      <c r="J204" s="46">
        <v>138.75530000000001</v>
      </c>
      <c r="K204" s="4">
        <v>125.77200000000001</v>
      </c>
      <c r="L204" s="4">
        <v>147.0968</v>
      </c>
      <c r="M204" s="4">
        <v>156.17080000000001</v>
      </c>
      <c r="N204" s="46">
        <v>0.67</v>
      </c>
      <c r="O204" s="4">
        <v>0.67</v>
      </c>
      <c r="P204" s="4">
        <v>0.7</v>
      </c>
      <c r="Q204" s="4">
        <v>0.6</v>
      </c>
    </row>
    <row r="205" spans="1:17" ht="23.25" thickBot="1" x14ac:dyDescent="0.4">
      <c r="A205" s="5" t="s">
        <v>17</v>
      </c>
      <c r="B205" s="43">
        <v>240</v>
      </c>
      <c r="C205" s="8">
        <v>220</v>
      </c>
      <c r="D205" s="8">
        <v>119</v>
      </c>
      <c r="E205" s="8">
        <v>282</v>
      </c>
      <c r="F205" s="43">
        <v>172.1446</v>
      </c>
      <c r="G205" s="8">
        <v>140.06049999999999</v>
      </c>
      <c r="H205" s="8">
        <v>105.4314</v>
      </c>
      <c r="I205" s="8">
        <v>186.03980000000001</v>
      </c>
      <c r="J205" s="43">
        <v>171.0984</v>
      </c>
      <c r="K205" s="8">
        <v>139.3587</v>
      </c>
      <c r="L205" s="8">
        <v>105.2272</v>
      </c>
      <c r="M205" s="8">
        <v>185.1874</v>
      </c>
      <c r="N205" s="43">
        <v>0.72</v>
      </c>
      <c r="O205" s="8">
        <v>0.64</v>
      </c>
      <c r="P205" s="8">
        <v>0.89</v>
      </c>
      <c r="Q205" s="8">
        <v>0.66</v>
      </c>
    </row>
    <row r="206" spans="1:17" ht="23.25" thickBot="1" x14ac:dyDescent="0.4">
      <c r="A206" s="1" t="s">
        <v>18</v>
      </c>
      <c r="B206" s="46">
        <v>237</v>
      </c>
      <c r="C206" s="4">
        <v>234</v>
      </c>
      <c r="D206" s="4">
        <v>209</v>
      </c>
      <c r="E206" s="4">
        <v>255</v>
      </c>
      <c r="F206" s="46">
        <v>156.46549999999999</v>
      </c>
      <c r="G206" s="4">
        <v>163.3809</v>
      </c>
      <c r="H206" s="4">
        <v>182.29079999999999</v>
      </c>
      <c r="I206" s="4">
        <v>171.54910000000001</v>
      </c>
      <c r="J206" s="46">
        <v>155.38</v>
      </c>
      <c r="K206" s="4">
        <v>162.5412</v>
      </c>
      <c r="L206" s="4">
        <v>182.05420000000001</v>
      </c>
      <c r="M206" s="4">
        <v>170.36060000000001</v>
      </c>
      <c r="N206" s="46">
        <v>0.66</v>
      </c>
      <c r="O206" s="4">
        <v>0.7</v>
      </c>
      <c r="P206" s="4">
        <v>0.87</v>
      </c>
      <c r="Q206" s="4">
        <v>0.67</v>
      </c>
    </row>
    <row r="207" spans="1:17" x14ac:dyDescent="0.35">
      <c r="A207" s="11" t="s">
        <v>20</v>
      </c>
      <c r="B207" s="12">
        <v>2581</v>
      </c>
      <c r="C207" s="12">
        <v>2401</v>
      </c>
      <c r="D207" s="12">
        <v>2198</v>
      </c>
      <c r="E207" s="12">
        <v>2877</v>
      </c>
      <c r="F207" s="13">
        <v>1770.4405999999999</v>
      </c>
      <c r="G207" s="13">
        <v>1628.9013</v>
      </c>
      <c r="H207" s="13">
        <v>1587.2331999999999</v>
      </c>
      <c r="I207" s="13">
        <v>1852.0976000000001</v>
      </c>
      <c r="J207" s="13">
        <v>1761.4338</v>
      </c>
      <c r="K207" s="13">
        <v>1621.4059</v>
      </c>
      <c r="L207" s="13">
        <v>1583.3016</v>
      </c>
      <c r="M207" s="13">
        <v>1844.4882</v>
      </c>
      <c r="N207" s="11">
        <v>0.69</v>
      </c>
      <c r="O207" s="11">
        <v>0.68</v>
      </c>
      <c r="P207" s="11">
        <v>0.72</v>
      </c>
      <c r="Q207" s="11">
        <v>0.64</v>
      </c>
    </row>
    <row r="208" spans="1:17" x14ac:dyDescent="0.35">
      <c r="A208" s="178" t="s">
        <v>0</v>
      </c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37"/>
      <c r="Q208" s="37"/>
    </row>
    <row r="209" spans="1:17" x14ac:dyDescent="0.35">
      <c r="A209" s="178" t="s">
        <v>31</v>
      </c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37"/>
      <c r="Q209" s="37"/>
    </row>
    <row r="210" spans="1:17" ht="23.25" customHeight="1" thickBot="1" x14ac:dyDescent="0.4">
      <c r="A210" s="179" t="s">
        <v>2</v>
      </c>
      <c r="B210" s="34"/>
      <c r="C210" s="180" t="s">
        <v>3</v>
      </c>
      <c r="D210" s="180"/>
      <c r="E210" s="35"/>
      <c r="F210" s="180" t="s">
        <v>4</v>
      </c>
      <c r="G210" s="180"/>
      <c r="H210" s="35"/>
      <c r="I210" s="35"/>
      <c r="J210" s="181" t="s">
        <v>5</v>
      </c>
      <c r="K210" s="181"/>
      <c r="L210" s="181"/>
      <c r="M210" s="181"/>
      <c r="N210" s="182" t="s">
        <v>6</v>
      </c>
      <c r="O210" s="182"/>
      <c r="P210" s="182"/>
      <c r="Q210" s="182"/>
    </row>
    <row r="211" spans="1:17" ht="24" thickTop="1" thickBot="1" x14ac:dyDescent="0.4">
      <c r="A211" s="180"/>
      <c r="B211" s="9">
        <v>2557</v>
      </c>
      <c r="C211" s="9">
        <v>2558</v>
      </c>
      <c r="D211" s="9">
        <v>2559</v>
      </c>
      <c r="E211" s="9">
        <v>2560</v>
      </c>
      <c r="F211" s="9">
        <v>2557</v>
      </c>
      <c r="G211" s="9">
        <v>2558</v>
      </c>
      <c r="H211" s="9">
        <v>2559</v>
      </c>
      <c r="I211" s="9">
        <v>2560</v>
      </c>
      <c r="J211" s="9">
        <v>2557</v>
      </c>
      <c r="K211" s="9">
        <v>2558</v>
      </c>
      <c r="L211" s="9">
        <v>2559</v>
      </c>
      <c r="M211" s="9">
        <v>2560</v>
      </c>
      <c r="N211" s="10">
        <v>2557</v>
      </c>
      <c r="O211" s="10">
        <v>2558</v>
      </c>
      <c r="P211" s="10">
        <v>2559</v>
      </c>
      <c r="Q211" s="10">
        <v>2560</v>
      </c>
    </row>
    <row r="212" spans="1:17" ht="24" thickTop="1" thickBot="1" x14ac:dyDescent="0.4">
      <c r="A212" s="5" t="s">
        <v>7</v>
      </c>
      <c r="B212" s="43">
        <v>37</v>
      </c>
      <c r="C212" s="8">
        <v>50</v>
      </c>
      <c r="D212" s="8">
        <v>43</v>
      </c>
      <c r="E212" s="8">
        <v>77</v>
      </c>
      <c r="F212" s="43">
        <v>19.453700000000001</v>
      </c>
      <c r="G212" s="8">
        <v>28.4955</v>
      </c>
      <c r="H212" s="8">
        <v>24.050999999999998</v>
      </c>
      <c r="I212" s="8">
        <v>48.680599999999998</v>
      </c>
      <c r="J212" s="43">
        <v>19.4589</v>
      </c>
      <c r="K212" s="8">
        <v>28.380099999999999</v>
      </c>
      <c r="L212" s="8">
        <v>23.9206</v>
      </c>
      <c r="M212" s="8">
        <v>48.618000000000002</v>
      </c>
      <c r="N212" s="43">
        <v>0.53</v>
      </c>
      <c r="O212" s="8">
        <v>0.56999999999999995</v>
      </c>
      <c r="P212" s="8">
        <v>0.56000000000000005</v>
      </c>
      <c r="Q212" s="8">
        <v>0.63</v>
      </c>
    </row>
    <row r="213" spans="1:17" ht="23.25" thickBot="1" x14ac:dyDescent="0.4">
      <c r="A213" s="1" t="s">
        <v>8</v>
      </c>
      <c r="B213" s="46">
        <v>49</v>
      </c>
      <c r="C213" s="4">
        <v>40</v>
      </c>
      <c r="D213" s="4">
        <v>43</v>
      </c>
      <c r="E213" s="4">
        <v>79</v>
      </c>
      <c r="F213" s="46">
        <v>24.056799999999999</v>
      </c>
      <c r="G213" s="4">
        <v>24.697900000000001</v>
      </c>
      <c r="H213" s="4">
        <v>32.859400000000001</v>
      </c>
      <c r="I213" s="4">
        <v>44.982100000000003</v>
      </c>
      <c r="J213" s="46">
        <v>24.012</v>
      </c>
      <c r="K213" s="4">
        <v>24.405799999999999</v>
      </c>
      <c r="L213" s="4">
        <v>32.639800000000001</v>
      </c>
      <c r="M213" s="4">
        <v>44.437399999999997</v>
      </c>
      <c r="N213" s="46">
        <v>0.49</v>
      </c>
      <c r="O213" s="4">
        <v>0.62</v>
      </c>
      <c r="P213" s="4">
        <v>0.76</v>
      </c>
      <c r="Q213" s="4">
        <v>0.56999999999999995</v>
      </c>
    </row>
    <row r="214" spans="1:17" ht="23.25" thickBot="1" x14ac:dyDescent="0.4">
      <c r="A214" s="5" t="s">
        <v>9</v>
      </c>
      <c r="B214" s="43">
        <v>36</v>
      </c>
      <c r="C214" s="8">
        <v>57</v>
      </c>
      <c r="D214" s="8">
        <v>39</v>
      </c>
      <c r="E214" s="8">
        <v>74</v>
      </c>
      <c r="F214" s="43">
        <v>40.921199999999999</v>
      </c>
      <c r="G214" s="8">
        <v>33.643700000000003</v>
      </c>
      <c r="H214" s="8">
        <v>29.007200000000001</v>
      </c>
      <c r="I214" s="8">
        <v>38.366700000000002</v>
      </c>
      <c r="J214" s="43">
        <v>41.169400000000003</v>
      </c>
      <c r="K214" s="8">
        <v>33.568399999999997</v>
      </c>
      <c r="L214" s="8">
        <v>28.409300000000002</v>
      </c>
      <c r="M214" s="8">
        <v>37.908200000000001</v>
      </c>
      <c r="N214" s="43">
        <v>1.1399999999999999</v>
      </c>
      <c r="O214" s="8">
        <v>0.59</v>
      </c>
      <c r="P214" s="8">
        <v>0.74</v>
      </c>
      <c r="Q214" s="8">
        <v>0.52</v>
      </c>
    </row>
    <row r="215" spans="1:17" ht="23.25" thickBot="1" x14ac:dyDescent="0.4">
      <c r="A215" s="1" t="s">
        <v>10</v>
      </c>
      <c r="B215" s="46">
        <v>40</v>
      </c>
      <c r="C215" s="4">
        <v>45</v>
      </c>
      <c r="D215" s="4">
        <v>63</v>
      </c>
      <c r="E215" s="4">
        <v>68</v>
      </c>
      <c r="F215" s="46">
        <v>17.532399999999999</v>
      </c>
      <c r="G215" s="4">
        <v>29.5044</v>
      </c>
      <c r="H215" s="4">
        <v>46.934199999999997</v>
      </c>
      <c r="I215" s="4">
        <v>49.184399999999997</v>
      </c>
      <c r="J215" s="46">
        <v>17.826599999999999</v>
      </c>
      <c r="K215" s="4">
        <v>29.243600000000001</v>
      </c>
      <c r="L215" s="4">
        <v>47.078400000000002</v>
      </c>
      <c r="M215" s="4">
        <v>48.874400000000001</v>
      </c>
      <c r="N215" s="46">
        <v>0.44</v>
      </c>
      <c r="O215" s="4">
        <v>0.66</v>
      </c>
      <c r="P215" s="4">
        <v>0.74</v>
      </c>
      <c r="Q215" s="4">
        <v>0.72</v>
      </c>
    </row>
    <row r="216" spans="1:17" ht="23.25" thickBot="1" x14ac:dyDescent="0.4">
      <c r="A216" s="5" t="s">
        <v>11</v>
      </c>
      <c r="B216" s="43">
        <v>39</v>
      </c>
      <c r="C216" s="8">
        <v>54</v>
      </c>
      <c r="D216" s="8">
        <v>36</v>
      </c>
      <c r="E216" s="8">
        <v>61</v>
      </c>
      <c r="F216" s="43">
        <v>20.004000000000001</v>
      </c>
      <c r="G216" s="8">
        <v>36.030299999999997</v>
      </c>
      <c r="H216" s="8">
        <v>27.1234</v>
      </c>
      <c r="I216" s="8">
        <v>47.697000000000003</v>
      </c>
      <c r="J216" s="43">
        <v>19.821999999999999</v>
      </c>
      <c r="K216" s="8">
        <v>36.687399999999997</v>
      </c>
      <c r="L216" s="8">
        <v>26.814699999999998</v>
      </c>
      <c r="M216" s="8">
        <v>47.390900000000002</v>
      </c>
      <c r="N216" s="43">
        <v>0.51</v>
      </c>
      <c r="O216" s="8">
        <v>0.67</v>
      </c>
      <c r="P216" s="8">
        <v>0.75</v>
      </c>
      <c r="Q216" s="8">
        <v>0.78</v>
      </c>
    </row>
    <row r="217" spans="1:17" ht="23.25" thickBot="1" x14ac:dyDescent="0.4">
      <c r="A217" s="1" t="s">
        <v>12</v>
      </c>
      <c r="B217" s="46">
        <v>60</v>
      </c>
      <c r="C217" s="4">
        <v>57</v>
      </c>
      <c r="D217" s="4">
        <v>70</v>
      </c>
      <c r="E217" s="4">
        <v>67</v>
      </c>
      <c r="F217" s="46">
        <v>26.976099999999999</v>
      </c>
      <c r="G217" s="4">
        <v>44.076799999999999</v>
      </c>
      <c r="H217" s="4">
        <v>50.305</v>
      </c>
      <c r="I217" s="4">
        <v>43.652700000000003</v>
      </c>
      <c r="J217" s="46">
        <v>26.898299999999999</v>
      </c>
      <c r="K217" s="4">
        <v>43.707700000000003</v>
      </c>
      <c r="L217" s="4">
        <v>49.747199999999999</v>
      </c>
      <c r="M217" s="4">
        <v>43.538899999999998</v>
      </c>
      <c r="N217" s="46">
        <v>0.45</v>
      </c>
      <c r="O217" s="4">
        <v>0.77</v>
      </c>
      <c r="P217" s="4">
        <v>0.72</v>
      </c>
      <c r="Q217" s="4">
        <v>0.65</v>
      </c>
    </row>
    <row r="218" spans="1:17" ht="23.25" thickBot="1" x14ac:dyDescent="0.4">
      <c r="A218" s="5" t="s">
        <v>13</v>
      </c>
      <c r="B218" s="43">
        <v>46</v>
      </c>
      <c r="C218" s="8">
        <v>63</v>
      </c>
      <c r="D218" s="8">
        <v>49</v>
      </c>
      <c r="E218" s="8">
        <v>44</v>
      </c>
      <c r="F218" s="43">
        <v>20.837599999999998</v>
      </c>
      <c r="G218" s="8">
        <v>40.895000000000003</v>
      </c>
      <c r="H218" s="8">
        <v>41.487200000000001</v>
      </c>
      <c r="I218" s="8">
        <v>33.195099999999996</v>
      </c>
      <c r="J218" s="43">
        <v>20.683299999999999</v>
      </c>
      <c r="K218" s="8">
        <v>40.918599999999998</v>
      </c>
      <c r="L218" s="8">
        <v>41.081499999999998</v>
      </c>
      <c r="M218" s="8">
        <v>33.038400000000003</v>
      </c>
      <c r="N218" s="43">
        <v>0.45</v>
      </c>
      <c r="O218" s="8">
        <v>0.65</v>
      </c>
      <c r="P218" s="8">
        <v>0.85</v>
      </c>
      <c r="Q218" s="8">
        <v>0.75</v>
      </c>
    </row>
    <row r="219" spans="1:17" ht="23.25" thickBot="1" x14ac:dyDescent="0.4">
      <c r="A219" s="1" t="s">
        <v>14</v>
      </c>
      <c r="B219" s="46">
        <v>48</v>
      </c>
      <c r="C219" s="4">
        <v>47</v>
      </c>
      <c r="D219" s="4">
        <v>68</v>
      </c>
      <c r="E219" s="4">
        <v>35</v>
      </c>
      <c r="F219" s="46">
        <v>19.279299999999999</v>
      </c>
      <c r="G219" s="4">
        <v>28.5519</v>
      </c>
      <c r="H219" s="4">
        <v>54.032400000000003</v>
      </c>
      <c r="I219" s="4">
        <v>23.486999999999998</v>
      </c>
      <c r="J219" s="46">
        <v>19.220500000000001</v>
      </c>
      <c r="K219" s="4">
        <v>28.1267</v>
      </c>
      <c r="L219" s="4">
        <v>53.4255</v>
      </c>
      <c r="M219" s="4">
        <v>23.386199999999999</v>
      </c>
      <c r="N219" s="46">
        <v>0.4</v>
      </c>
      <c r="O219" s="4">
        <v>0.61</v>
      </c>
      <c r="P219" s="4">
        <v>0.79</v>
      </c>
      <c r="Q219" s="4">
        <v>0.67</v>
      </c>
    </row>
    <row r="220" spans="1:17" ht="23.25" thickBot="1" x14ac:dyDescent="0.4">
      <c r="A220" s="5" t="s">
        <v>15</v>
      </c>
      <c r="B220" s="43">
        <v>58</v>
      </c>
      <c r="C220" s="8">
        <v>45</v>
      </c>
      <c r="D220" s="8">
        <v>73</v>
      </c>
      <c r="E220" s="8">
        <v>32</v>
      </c>
      <c r="F220" s="43">
        <v>31.797599999999999</v>
      </c>
      <c r="G220" s="8">
        <v>40.975299999999997</v>
      </c>
      <c r="H220" s="8">
        <v>49.424999999999997</v>
      </c>
      <c r="I220" s="8">
        <v>20.094999999999999</v>
      </c>
      <c r="J220" s="43">
        <v>32.334099999999999</v>
      </c>
      <c r="K220" s="8">
        <v>40.975299999999997</v>
      </c>
      <c r="L220" s="8">
        <v>49.018799999999999</v>
      </c>
      <c r="M220" s="8">
        <v>19.8398</v>
      </c>
      <c r="N220" s="43">
        <v>0.55000000000000004</v>
      </c>
      <c r="O220" s="8">
        <v>0.91</v>
      </c>
      <c r="P220" s="8">
        <v>0.68</v>
      </c>
      <c r="Q220" s="8">
        <v>0.63</v>
      </c>
    </row>
    <row r="221" spans="1:17" ht="23.25" thickBot="1" x14ac:dyDescent="0.4">
      <c r="A221" s="1" t="s">
        <v>16</v>
      </c>
      <c r="B221" s="46">
        <v>63</v>
      </c>
      <c r="C221" s="4">
        <v>52</v>
      </c>
      <c r="D221" s="4">
        <v>59</v>
      </c>
      <c r="E221" s="4">
        <v>29</v>
      </c>
      <c r="F221" s="46">
        <v>37.925199999999997</v>
      </c>
      <c r="G221" s="4">
        <v>46.819000000000003</v>
      </c>
      <c r="H221" s="4">
        <v>39.976100000000002</v>
      </c>
      <c r="I221" s="4">
        <v>24.333600000000001</v>
      </c>
      <c r="J221" s="46">
        <v>37.937800000000003</v>
      </c>
      <c r="K221" s="4">
        <v>47.193600000000004</v>
      </c>
      <c r="L221" s="4">
        <v>39.430199999999999</v>
      </c>
      <c r="M221" s="4">
        <v>24.215499999999999</v>
      </c>
      <c r="N221" s="46">
        <v>0.6</v>
      </c>
      <c r="O221" s="4">
        <v>0.9</v>
      </c>
      <c r="P221" s="4">
        <v>0.68</v>
      </c>
      <c r="Q221" s="4">
        <v>0.84</v>
      </c>
    </row>
    <row r="222" spans="1:17" ht="23.25" thickBot="1" x14ac:dyDescent="0.4">
      <c r="A222" s="5" t="s">
        <v>17</v>
      </c>
      <c r="B222" s="43">
        <v>40</v>
      </c>
      <c r="C222" s="8">
        <v>33</v>
      </c>
      <c r="D222" s="8">
        <v>70</v>
      </c>
      <c r="E222" s="8">
        <v>38</v>
      </c>
      <c r="F222" s="43">
        <v>23.113700000000001</v>
      </c>
      <c r="G222" s="8">
        <v>19.584399999999999</v>
      </c>
      <c r="H222" s="8">
        <v>37.663499999999999</v>
      </c>
      <c r="I222" s="8">
        <v>34.055399999999999</v>
      </c>
      <c r="J222" s="43">
        <v>23.073</v>
      </c>
      <c r="K222" s="8">
        <v>19.2895</v>
      </c>
      <c r="L222" s="8">
        <v>37.495399999999997</v>
      </c>
      <c r="M222" s="8">
        <v>33.743699999999997</v>
      </c>
      <c r="N222" s="43">
        <v>0.57999999999999996</v>
      </c>
      <c r="O222" s="8">
        <v>0.59</v>
      </c>
      <c r="P222" s="8">
        <v>0.54</v>
      </c>
      <c r="Q222" s="8">
        <v>0.9</v>
      </c>
    </row>
    <row r="223" spans="1:17" ht="23.25" thickBot="1" x14ac:dyDescent="0.4">
      <c r="A223" s="1" t="s">
        <v>18</v>
      </c>
      <c r="B223" s="46">
        <v>40</v>
      </c>
      <c r="C223" s="4">
        <v>43</v>
      </c>
      <c r="D223" s="4">
        <v>83</v>
      </c>
      <c r="E223" s="4">
        <v>0</v>
      </c>
      <c r="F223" s="46">
        <v>19.800999999999998</v>
      </c>
      <c r="G223" s="4">
        <v>29.557200000000002</v>
      </c>
      <c r="H223" s="4">
        <v>47.434899999999999</v>
      </c>
      <c r="I223" s="4">
        <v>0</v>
      </c>
      <c r="J223" s="46">
        <v>19.7043</v>
      </c>
      <c r="K223" s="4">
        <v>29.1876</v>
      </c>
      <c r="L223" s="4">
        <v>47.249099999999999</v>
      </c>
      <c r="M223" s="4">
        <v>0</v>
      </c>
      <c r="N223" s="46">
        <v>0.5</v>
      </c>
      <c r="O223" s="4">
        <v>0.69</v>
      </c>
      <c r="P223" s="4">
        <v>0.56999999999999995</v>
      </c>
      <c r="Q223" s="4">
        <v>0</v>
      </c>
    </row>
    <row r="224" spans="1:17" x14ac:dyDescent="0.35">
      <c r="A224" s="11" t="s">
        <v>20</v>
      </c>
      <c r="B224" s="11">
        <v>556</v>
      </c>
      <c r="C224" s="11">
        <v>586</v>
      </c>
      <c r="D224" s="11">
        <v>696</v>
      </c>
      <c r="E224" s="11">
        <v>604</v>
      </c>
      <c r="F224" s="11">
        <v>301.6986</v>
      </c>
      <c r="G224" s="11">
        <v>402.83139999999997</v>
      </c>
      <c r="H224" s="11">
        <v>480.29930000000002</v>
      </c>
      <c r="I224" s="11">
        <v>407.7296</v>
      </c>
      <c r="J224" s="11">
        <v>302.14019999999999</v>
      </c>
      <c r="K224" s="11">
        <v>401.68430000000001</v>
      </c>
      <c r="L224" s="11">
        <v>476.31049999999999</v>
      </c>
      <c r="M224" s="11">
        <v>404.9914</v>
      </c>
      <c r="N224" s="11">
        <v>0.54</v>
      </c>
      <c r="O224" s="11">
        <v>0.69</v>
      </c>
      <c r="P224" s="11">
        <v>0.69</v>
      </c>
      <c r="Q224" s="11">
        <v>0.68</v>
      </c>
    </row>
    <row r="225" spans="1:17" x14ac:dyDescent="0.35">
      <c r="A225" s="178" t="s">
        <v>0</v>
      </c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37"/>
      <c r="Q225" s="37"/>
    </row>
    <row r="226" spans="1:17" x14ac:dyDescent="0.35">
      <c r="A226" s="178" t="s">
        <v>32</v>
      </c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37"/>
      <c r="Q226" s="37"/>
    </row>
    <row r="227" spans="1:17" ht="23.25" customHeight="1" thickBot="1" x14ac:dyDescent="0.4">
      <c r="A227" s="179" t="s">
        <v>2</v>
      </c>
      <c r="B227" s="34"/>
      <c r="C227" s="180" t="s">
        <v>3</v>
      </c>
      <c r="D227" s="180"/>
      <c r="E227" s="35"/>
      <c r="F227" s="180" t="s">
        <v>4</v>
      </c>
      <c r="G227" s="180"/>
      <c r="H227" s="35"/>
      <c r="I227" s="35"/>
      <c r="J227" s="181" t="s">
        <v>5</v>
      </c>
      <c r="K227" s="181"/>
      <c r="L227" s="181"/>
      <c r="M227" s="181"/>
      <c r="N227" s="182" t="s">
        <v>6</v>
      </c>
      <c r="O227" s="182"/>
      <c r="P227" s="182"/>
      <c r="Q227" s="182"/>
    </row>
    <row r="228" spans="1:17" ht="24" thickTop="1" thickBot="1" x14ac:dyDescent="0.4">
      <c r="A228" s="180"/>
      <c r="B228" s="9">
        <v>2557</v>
      </c>
      <c r="C228" s="9">
        <v>2558</v>
      </c>
      <c r="D228" s="9">
        <v>2559</v>
      </c>
      <c r="E228" s="9">
        <v>2560</v>
      </c>
      <c r="F228" s="9">
        <v>2557</v>
      </c>
      <c r="G228" s="9">
        <v>2558</v>
      </c>
      <c r="H228" s="9">
        <v>2559</v>
      </c>
      <c r="I228" s="9">
        <v>2560</v>
      </c>
      <c r="J228" s="9">
        <v>2557</v>
      </c>
      <c r="K228" s="9">
        <v>2558</v>
      </c>
      <c r="L228" s="9">
        <v>2559</v>
      </c>
      <c r="M228" s="9">
        <v>2560</v>
      </c>
      <c r="N228" s="10">
        <v>2557</v>
      </c>
      <c r="O228" s="10">
        <v>2558</v>
      </c>
      <c r="P228" s="10">
        <v>2559</v>
      </c>
      <c r="Q228" s="10">
        <v>2560</v>
      </c>
    </row>
    <row r="229" spans="1:17" ht="24" thickTop="1" thickBot="1" x14ac:dyDescent="0.4">
      <c r="A229" s="5" t="s">
        <v>7</v>
      </c>
      <c r="B229" s="43">
        <v>150</v>
      </c>
      <c r="C229" s="8">
        <v>157</v>
      </c>
      <c r="D229" s="8">
        <v>197</v>
      </c>
      <c r="E229" s="8">
        <v>141</v>
      </c>
      <c r="F229" s="43">
        <v>99.215500000000006</v>
      </c>
      <c r="G229" s="8">
        <v>94.876099999999994</v>
      </c>
      <c r="H229" s="8">
        <v>116.46420000000001</v>
      </c>
      <c r="I229" s="8">
        <v>96.8536</v>
      </c>
      <c r="J229" s="43">
        <v>98.694400000000002</v>
      </c>
      <c r="K229" s="8">
        <v>94.416899999999998</v>
      </c>
      <c r="L229" s="8">
        <v>116.3691</v>
      </c>
      <c r="M229" s="8">
        <v>96.769800000000004</v>
      </c>
      <c r="N229" s="43">
        <v>0.66</v>
      </c>
      <c r="O229" s="8">
        <v>0.6</v>
      </c>
      <c r="P229" s="8">
        <v>0.59</v>
      </c>
      <c r="Q229" s="8">
        <v>0.69</v>
      </c>
    </row>
    <row r="230" spans="1:17" ht="23.25" thickBot="1" x14ac:dyDescent="0.4">
      <c r="A230" s="1" t="s">
        <v>8</v>
      </c>
      <c r="B230" s="46">
        <v>152</v>
      </c>
      <c r="C230" s="4">
        <v>158</v>
      </c>
      <c r="D230" s="4">
        <v>164</v>
      </c>
      <c r="E230" s="4">
        <v>147</v>
      </c>
      <c r="F230" s="46">
        <v>100.9425</v>
      </c>
      <c r="G230" s="4">
        <v>85.052899999999994</v>
      </c>
      <c r="H230" s="4">
        <v>83.973500000000001</v>
      </c>
      <c r="I230" s="4">
        <v>124.2313</v>
      </c>
      <c r="J230" s="46">
        <v>100.38720000000001</v>
      </c>
      <c r="K230" s="4">
        <v>84.982600000000005</v>
      </c>
      <c r="L230" s="4">
        <v>83.713200000000001</v>
      </c>
      <c r="M230" s="4">
        <v>123.8036</v>
      </c>
      <c r="N230" s="46">
        <v>0.66</v>
      </c>
      <c r="O230" s="4">
        <v>0.54</v>
      </c>
      <c r="P230" s="4">
        <v>0.51</v>
      </c>
      <c r="Q230" s="4">
        <v>0.85</v>
      </c>
    </row>
    <row r="231" spans="1:17" ht="23.25" thickBot="1" x14ac:dyDescent="0.4">
      <c r="A231" s="5" t="s">
        <v>9</v>
      </c>
      <c r="B231" s="43">
        <v>146</v>
      </c>
      <c r="C231" s="8">
        <v>131</v>
      </c>
      <c r="D231" s="8">
        <v>150</v>
      </c>
      <c r="E231" s="8">
        <v>130</v>
      </c>
      <c r="F231" s="43">
        <v>80.622600000000006</v>
      </c>
      <c r="G231" s="8">
        <v>81.470600000000005</v>
      </c>
      <c r="H231" s="8">
        <v>85.865499999999997</v>
      </c>
      <c r="I231" s="8">
        <v>99.080500000000001</v>
      </c>
      <c r="J231" s="43">
        <v>80.392899999999997</v>
      </c>
      <c r="K231" s="8">
        <v>80.996899999999997</v>
      </c>
      <c r="L231" s="8">
        <v>85.287000000000006</v>
      </c>
      <c r="M231" s="8">
        <v>98.696299999999994</v>
      </c>
      <c r="N231" s="43">
        <v>0.55000000000000004</v>
      </c>
      <c r="O231" s="8">
        <v>0.62</v>
      </c>
      <c r="P231" s="8">
        <v>0.56999999999999995</v>
      </c>
      <c r="Q231" s="8">
        <v>0.76</v>
      </c>
    </row>
    <row r="232" spans="1:17" ht="23.25" thickBot="1" x14ac:dyDescent="0.4">
      <c r="A232" s="1" t="s">
        <v>10</v>
      </c>
      <c r="B232" s="46">
        <v>151</v>
      </c>
      <c r="C232" s="4">
        <v>169</v>
      </c>
      <c r="D232" s="4">
        <v>135</v>
      </c>
      <c r="E232" s="4">
        <v>120</v>
      </c>
      <c r="F232" s="46">
        <v>97.716899999999995</v>
      </c>
      <c r="G232" s="4">
        <v>122.45189999999999</v>
      </c>
      <c r="H232" s="4">
        <v>87.259</v>
      </c>
      <c r="I232" s="4">
        <v>101.14319999999999</v>
      </c>
      <c r="J232" s="46">
        <v>97.19</v>
      </c>
      <c r="K232" s="4">
        <v>122.29259999999999</v>
      </c>
      <c r="L232" s="4">
        <v>86.7697</v>
      </c>
      <c r="M232" s="4">
        <v>100.8459</v>
      </c>
      <c r="N232" s="46">
        <v>0.65</v>
      </c>
      <c r="O232" s="4">
        <v>0.72</v>
      </c>
      <c r="P232" s="4">
        <v>0.65</v>
      </c>
      <c r="Q232" s="4">
        <v>0.84</v>
      </c>
    </row>
    <row r="233" spans="1:17" ht="23.25" thickBot="1" x14ac:dyDescent="0.4">
      <c r="A233" s="5" t="s">
        <v>11</v>
      </c>
      <c r="B233" s="43">
        <v>145</v>
      </c>
      <c r="C233" s="8">
        <v>185</v>
      </c>
      <c r="D233" s="8">
        <v>155</v>
      </c>
      <c r="E233" s="8">
        <v>125</v>
      </c>
      <c r="F233" s="43">
        <v>107.9787</v>
      </c>
      <c r="G233" s="8">
        <v>102.1793</v>
      </c>
      <c r="H233" s="8">
        <v>91.135199999999998</v>
      </c>
      <c r="I233" s="8">
        <v>103.8745</v>
      </c>
      <c r="J233" s="43">
        <v>107.4372</v>
      </c>
      <c r="K233" s="8">
        <v>101.9391</v>
      </c>
      <c r="L233" s="8">
        <v>90.824399999999997</v>
      </c>
      <c r="M233" s="8">
        <v>102.90179999999999</v>
      </c>
      <c r="N233" s="43">
        <v>0.74</v>
      </c>
      <c r="O233" s="8">
        <v>0.55000000000000004</v>
      </c>
      <c r="P233" s="8">
        <v>0.59</v>
      </c>
      <c r="Q233" s="8">
        <v>0.83</v>
      </c>
    </row>
    <row r="234" spans="1:17" ht="23.25" thickBot="1" x14ac:dyDescent="0.4">
      <c r="A234" s="1" t="s">
        <v>12</v>
      </c>
      <c r="B234" s="46">
        <v>172</v>
      </c>
      <c r="C234" s="4">
        <v>173</v>
      </c>
      <c r="D234" s="4">
        <v>153</v>
      </c>
      <c r="E234" s="4">
        <v>166</v>
      </c>
      <c r="F234" s="46">
        <v>98.497500000000002</v>
      </c>
      <c r="G234" s="4">
        <v>110.9911</v>
      </c>
      <c r="H234" s="4">
        <v>90.006900000000002</v>
      </c>
      <c r="I234" s="4">
        <v>133.87880000000001</v>
      </c>
      <c r="J234" s="46">
        <v>98.223600000000005</v>
      </c>
      <c r="K234" s="4">
        <v>110.4815</v>
      </c>
      <c r="L234" s="4">
        <v>90.042500000000004</v>
      </c>
      <c r="M234" s="4">
        <v>132.89349999999999</v>
      </c>
      <c r="N234" s="46">
        <v>0.56999999999999995</v>
      </c>
      <c r="O234" s="4">
        <v>0.64</v>
      </c>
      <c r="P234" s="4">
        <v>0.59</v>
      </c>
      <c r="Q234" s="4">
        <v>0.81</v>
      </c>
    </row>
    <row r="235" spans="1:17" ht="23.25" thickBot="1" x14ac:dyDescent="0.4">
      <c r="A235" s="5" t="s">
        <v>13</v>
      </c>
      <c r="B235" s="43">
        <v>139</v>
      </c>
      <c r="C235" s="8">
        <v>171</v>
      </c>
      <c r="D235" s="8">
        <v>137</v>
      </c>
      <c r="E235" s="8">
        <v>142</v>
      </c>
      <c r="F235" s="43">
        <v>80.997900000000001</v>
      </c>
      <c r="G235" s="8">
        <v>102.7371</v>
      </c>
      <c r="H235" s="8">
        <v>90.9953</v>
      </c>
      <c r="I235" s="8">
        <v>108.782</v>
      </c>
      <c r="J235" s="43">
        <v>80.598600000000005</v>
      </c>
      <c r="K235" s="8">
        <v>103.14790000000001</v>
      </c>
      <c r="L235" s="8">
        <v>90.692800000000005</v>
      </c>
      <c r="M235" s="8">
        <v>107.9042</v>
      </c>
      <c r="N235" s="43">
        <v>0.57999999999999996</v>
      </c>
      <c r="O235" s="8">
        <v>0.6</v>
      </c>
      <c r="P235" s="8">
        <v>0.66</v>
      </c>
      <c r="Q235" s="8">
        <v>0.77</v>
      </c>
    </row>
    <row r="236" spans="1:17" ht="23.25" thickBot="1" x14ac:dyDescent="0.4">
      <c r="A236" s="1" t="s">
        <v>14</v>
      </c>
      <c r="B236" s="46">
        <v>159</v>
      </c>
      <c r="C236" s="4">
        <v>157</v>
      </c>
      <c r="D236" s="4">
        <v>180</v>
      </c>
      <c r="E236" s="4">
        <v>144</v>
      </c>
      <c r="F236" s="46">
        <v>102.1849</v>
      </c>
      <c r="G236" s="4">
        <v>87.580200000000005</v>
      </c>
      <c r="H236" s="4">
        <v>120.46040000000001</v>
      </c>
      <c r="I236" s="4">
        <v>116.1474</v>
      </c>
      <c r="J236" s="46">
        <v>101.9924</v>
      </c>
      <c r="K236" s="4">
        <v>87.4131</v>
      </c>
      <c r="L236" s="4">
        <v>119.8385</v>
      </c>
      <c r="M236" s="4">
        <v>115.83499999999999</v>
      </c>
      <c r="N236" s="46">
        <v>0.64</v>
      </c>
      <c r="O236" s="4">
        <v>0.56000000000000005</v>
      </c>
      <c r="P236" s="4">
        <v>0.67</v>
      </c>
      <c r="Q236" s="4">
        <v>0.81</v>
      </c>
    </row>
    <row r="237" spans="1:17" ht="23.25" thickBot="1" x14ac:dyDescent="0.4">
      <c r="A237" s="5" t="s">
        <v>15</v>
      </c>
      <c r="B237" s="43">
        <v>165</v>
      </c>
      <c r="C237" s="8">
        <v>152</v>
      </c>
      <c r="D237" s="8">
        <v>142</v>
      </c>
      <c r="E237" s="8">
        <v>157</v>
      </c>
      <c r="F237" s="43">
        <v>128.10159999999999</v>
      </c>
      <c r="G237" s="8">
        <v>82.6755</v>
      </c>
      <c r="H237" s="8">
        <v>97.767899999999997</v>
      </c>
      <c r="I237" s="8">
        <v>127.3781</v>
      </c>
      <c r="J237" s="43">
        <v>127.43680000000001</v>
      </c>
      <c r="K237" s="8">
        <v>82.582300000000004</v>
      </c>
      <c r="L237" s="8">
        <v>97.903999999999996</v>
      </c>
      <c r="M237" s="8">
        <v>127.0063</v>
      </c>
      <c r="N237" s="43">
        <v>0.78</v>
      </c>
      <c r="O237" s="8">
        <v>0.54</v>
      </c>
      <c r="P237" s="8">
        <v>0.69</v>
      </c>
      <c r="Q237" s="8">
        <v>0.81</v>
      </c>
    </row>
    <row r="238" spans="1:17" ht="23.25" thickBot="1" x14ac:dyDescent="0.4">
      <c r="A238" s="1" t="s">
        <v>16</v>
      </c>
      <c r="B238" s="46">
        <v>166</v>
      </c>
      <c r="C238" s="4">
        <v>162</v>
      </c>
      <c r="D238" s="4">
        <v>166</v>
      </c>
      <c r="E238" s="4">
        <v>177</v>
      </c>
      <c r="F238" s="46">
        <v>86.494299999999996</v>
      </c>
      <c r="G238" s="4">
        <v>89.225300000000004</v>
      </c>
      <c r="H238" s="4">
        <v>126.8317</v>
      </c>
      <c r="I238" s="4">
        <v>147.96100000000001</v>
      </c>
      <c r="J238" s="46">
        <v>86.5197</v>
      </c>
      <c r="K238" s="4">
        <v>89.548599999999993</v>
      </c>
      <c r="L238" s="4">
        <v>126.8634</v>
      </c>
      <c r="M238" s="4">
        <v>147.12520000000001</v>
      </c>
      <c r="N238" s="46">
        <v>0.52</v>
      </c>
      <c r="O238" s="4">
        <v>0.55000000000000004</v>
      </c>
      <c r="P238" s="4">
        <v>0.76</v>
      </c>
      <c r="Q238" s="4">
        <v>0.84</v>
      </c>
    </row>
    <row r="239" spans="1:17" ht="23.25" thickBot="1" x14ac:dyDescent="0.4">
      <c r="A239" s="5" t="s">
        <v>17</v>
      </c>
      <c r="B239" s="43">
        <v>150</v>
      </c>
      <c r="C239" s="8">
        <v>162</v>
      </c>
      <c r="D239" s="8">
        <v>170</v>
      </c>
      <c r="E239" s="8">
        <v>151</v>
      </c>
      <c r="F239" s="43">
        <v>83.161900000000003</v>
      </c>
      <c r="G239" s="8">
        <v>95.580500000000001</v>
      </c>
      <c r="H239" s="8">
        <v>135.3056</v>
      </c>
      <c r="I239" s="8">
        <v>102.3373</v>
      </c>
      <c r="J239" s="43">
        <v>82.966700000000003</v>
      </c>
      <c r="K239" s="8">
        <v>95.163499999999999</v>
      </c>
      <c r="L239" s="8">
        <v>134.28440000000001</v>
      </c>
      <c r="M239" s="8">
        <v>101.79519999999999</v>
      </c>
      <c r="N239" s="43">
        <v>0.55000000000000004</v>
      </c>
      <c r="O239" s="8">
        <v>0.59</v>
      </c>
      <c r="P239" s="8">
        <v>0.8</v>
      </c>
      <c r="Q239" s="8">
        <v>0.68</v>
      </c>
    </row>
    <row r="240" spans="1:17" ht="23.25" thickBot="1" x14ac:dyDescent="0.4">
      <c r="A240" s="1" t="s">
        <v>18</v>
      </c>
      <c r="B240" s="46">
        <v>183</v>
      </c>
      <c r="C240" s="4">
        <v>154</v>
      </c>
      <c r="D240" s="4">
        <v>160</v>
      </c>
      <c r="E240" s="4">
        <v>156</v>
      </c>
      <c r="F240" s="46">
        <v>94.589100000000002</v>
      </c>
      <c r="G240" s="4">
        <v>88.398300000000006</v>
      </c>
      <c r="H240" s="4">
        <v>120.7651</v>
      </c>
      <c r="I240" s="4">
        <v>121.6653</v>
      </c>
      <c r="J240" s="46">
        <v>94.636099999999999</v>
      </c>
      <c r="K240" s="4">
        <v>88.432199999999995</v>
      </c>
      <c r="L240" s="4">
        <v>120.8381</v>
      </c>
      <c r="M240" s="4">
        <v>121.2052</v>
      </c>
      <c r="N240" s="46">
        <v>0.52</v>
      </c>
      <c r="O240" s="4">
        <v>0.56999999999999995</v>
      </c>
      <c r="P240" s="4">
        <v>0.75</v>
      </c>
      <c r="Q240" s="4">
        <v>0.78</v>
      </c>
    </row>
    <row r="241" spans="1:17" x14ac:dyDescent="0.35">
      <c r="A241" s="11" t="s">
        <v>20</v>
      </c>
      <c r="B241" s="12">
        <v>1878</v>
      </c>
      <c r="C241" s="12">
        <v>1931</v>
      </c>
      <c r="D241" s="12">
        <v>1909</v>
      </c>
      <c r="E241" s="12">
        <v>1756</v>
      </c>
      <c r="F241" s="13">
        <v>1160.5034000000001</v>
      </c>
      <c r="G241" s="13">
        <v>1143.2188000000001</v>
      </c>
      <c r="H241" s="13">
        <v>1246.8303000000001</v>
      </c>
      <c r="I241" s="13">
        <v>1383.3330000000001</v>
      </c>
      <c r="J241" s="13">
        <v>1156.4756</v>
      </c>
      <c r="K241" s="13">
        <v>1141.3972000000001</v>
      </c>
      <c r="L241" s="13">
        <v>1243.4271000000001</v>
      </c>
      <c r="M241" s="13">
        <v>1376.7819999999999</v>
      </c>
      <c r="N241" s="11">
        <v>0.62</v>
      </c>
      <c r="O241" s="11">
        <v>0.59</v>
      </c>
      <c r="P241" s="11">
        <v>0.65</v>
      </c>
      <c r="Q241" s="11">
        <v>0.79</v>
      </c>
    </row>
    <row r="242" spans="1:17" x14ac:dyDescent="0.35">
      <c r="A242" s="178" t="s">
        <v>0</v>
      </c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37"/>
      <c r="Q242" s="37"/>
    </row>
    <row r="243" spans="1:17" x14ac:dyDescent="0.35">
      <c r="A243" s="178" t="s">
        <v>33</v>
      </c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37"/>
      <c r="Q243" s="37"/>
    </row>
    <row r="244" spans="1:17" ht="23.25" customHeight="1" thickBot="1" x14ac:dyDescent="0.4">
      <c r="A244" s="179" t="s">
        <v>2</v>
      </c>
      <c r="B244" s="34"/>
      <c r="C244" s="180" t="s">
        <v>3</v>
      </c>
      <c r="D244" s="180"/>
      <c r="E244" s="35"/>
      <c r="F244" s="180" t="s">
        <v>4</v>
      </c>
      <c r="G244" s="180"/>
      <c r="H244" s="35"/>
      <c r="I244" s="35"/>
      <c r="J244" s="181" t="s">
        <v>5</v>
      </c>
      <c r="K244" s="181"/>
      <c r="L244" s="181"/>
      <c r="M244" s="181"/>
      <c r="N244" s="182" t="s">
        <v>6</v>
      </c>
      <c r="O244" s="182"/>
      <c r="P244" s="182"/>
      <c r="Q244" s="182"/>
    </row>
    <row r="245" spans="1:17" ht="24" thickTop="1" thickBot="1" x14ac:dyDescent="0.4">
      <c r="A245" s="180"/>
      <c r="B245" s="9">
        <v>2557</v>
      </c>
      <c r="C245" s="9">
        <v>2558</v>
      </c>
      <c r="D245" s="9">
        <v>2559</v>
      </c>
      <c r="E245" s="9">
        <v>2560</v>
      </c>
      <c r="F245" s="9">
        <v>2557</v>
      </c>
      <c r="G245" s="9">
        <v>2558</v>
      </c>
      <c r="H245" s="9">
        <v>2559</v>
      </c>
      <c r="I245" s="9">
        <v>2560</v>
      </c>
      <c r="J245" s="9">
        <v>2557</v>
      </c>
      <c r="K245" s="9">
        <v>2558</v>
      </c>
      <c r="L245" s="9">
        <v>2559</v>
      </c>
      <c r="M245" s="9">
        <v>2560</v>
      </c>
      <c r="N245" s="10">
        <v>2557</v>
      </c>
      <c r="O245" s="10">
        <v>2558</v>
      </c>
      <c r="P245" s="10">
        <v>2559</v>
      </c>
      <c r="Q245" s="10">
        <v>2560</v>
      </c>
    </row>
    <row r="246" spans="1:17" ht="24" thickTop="1" thickBot="1" x14ac:dyDescent="0.4">
      <c r="A246" s="5" t="s">
        <v>7</v>
      </c>
      <c r="B246" s="43">
        <v>69</v>
      </c>
      <c r="C246" s="8">
        <v>57</v>
      </c>
      <c r="D246" s="8">
        <v>91</v>
      </c>
      <c r="E246" s="8">
        <v>74</v>
      </c>
      <c r="F246" s="43">
        <v>51.967599999999997</v>
      </c>
      <c r="G246" s="8">
        <v>51.263300000000001</v>
      </c>
      <c r="H246" s="8">
        <v>93.549199999999999</v>
      </c>
      <c r="I246" s="8">
        <v>49.927300000000002</v>
      </c>
      <c r="J246" s="43">
        <v>51.443399999999997</v>
      </c>
      <c r="K246" s="8">
        <v>51.181600000000003</v>
      </c>
      <c r="L246" s="8">
        <v>93.420299999999997</v>
      </c>
      <c r="M246" s="8">
        <v>49.923999999999999</v>
      </c>
      <c r="N246" s="43">
        <v>0.75</v>
      </c>
      <c r="O246" s="8">
        <v>0.9</v>
      </c>
      <c r="P246" s="8">
        <v>1.03</v>
      </c>
      <c r="Q246" s="8">
        <v>0.67</v>
      </c>
    </row>
    <row r="247" spans="1:17" ht="23.25" thickBot="1" x14ac:dyDescent="0.4">
      <c r="A247" s="1" t="s">
        <v>8</v>
      </c>
      <c r="B247" s="46">
        <v>79</v>
      </c>
      <c r="C247" s="4">
        <v>65</v>
      </c>
      <c r="D247" s="4">
        <v>84</v>
      </c>
      <c r="E247" s="4">
        <v>89</v>
      </c>
      <c r="F247" s="46">
        <v>52.418599999999998</v>
      </c>
      <c r="G247" s="4">
        <v>54.947699999999998</v>
      </c>
      <c r="H247" s="4">
        <v>61.831000000000003</v>
      </c>
      <c r="I247" s="4">
        <v>63.636800000000001</v>
      </c>
      <c r="J247" s="46">
        <v>53.040599999999998</v>
      </c>
      <c r="K247" s="4">
        <v>54.704900000000002</v>
      </c>
      <c r="L247" s="4">
        <v>61.434699999999999</v>
      </c>
      <c r="M247" s="4">
        <v>63.625599999999999</v>
      </c>
      <c r="N247" s="46">
        <v>0.66</v>
      </c>
      <c r="O247" s="4">
        <v>0.85</v>
      </c>
      <c r="P247" s="4">
        <v>0.74</v>
      </c>
      <c r="Q247" s="4">
        <v>0.72</v>
      </c>
    </row>
    <row r="248" spans="1:17" ht="23.25" thickBot="1" x14ac:dyDescent="0.4">
      <c r="A248" s="5" t="s">
        <v>9</v>
      </c>
      <c r="B248" s="43">
        <v>80</v>
      </c>
      <c r="C248" s="8">
        <v>76</v>
      </c>
      <c r="D248" s="8">
        <v>67</v>
      </c>
      <c r="E248" s="8">
        <v>80</v>
      </c>
      <c r="F248" s="43">
        <v>47.010399999999997</v>
      </c>
      <c r="G248" s="8">
        <v>60.728999999999999</v>
      </c>
      <c r="H248" s="8">
        <v>41.567999999999998</v>
      </c>
      <c r="I248" s="8">
        <v>57.989699999999999</v>
      </c>
      <c r="J248" s="43">
        <v>46.808700000000002</v>
      </c>
      <c r="K248" s="8">
        <v>60.305300000000003</v>
      </c>
      <c r="L248" s="8">
        <v>41.309800000000003</v>
      </c>
      <c r="M248" s="8">
        <v>57.701300000000003</v>
      </c>
      <c r="N248" s="43">
        <v>0.59</v>
      </c>
      <c r="O248" s="8">
        <v>0.8</v>
      </c>
      <c r="P248" s="8">
        <v>0.62</v>
      </c>
      <c r="Q248" s="8">
        <v>0.72</v>
      </c>
    </row>
    <row r="249" spans="1:17" ht="23.25" thickBot="1" x14ac:dyDescent="0.4">
      <c r="A249" s="1" t="s">
        <v>10</v>
      </c>
      <c r="B249" s="46">
        <v>86</v>
      </c>
      <c r="C249" s="4">
        <v>61</v>
      </c>
      <c r="D249" s="4">
        <v>78</v>
      </c>
      <c r="E249" s="4">
        <v>61</v>
      </c>
      <c r="F249" s="46">
        <v>63.072200000000002</v>
      </c>
      <c r="G249" s="4">
        <v>49.877200000000002</v>
      </c>
      <c r="H249" s="4">
        <v>52.271700000000003</v>
      </c>
      <c r="I249" s="4">
        <v>60.53</v>
      </c>
      <c r="J249" s="46">
        <v>63.181600000000003</v>
      </c>
      <c r="K249" s="4">
        <v>49.484000000000002</v>
      </c>
      <c r="L249" s="4">
        <v>51.996200000000002</v>
      </c>
      <c r="M249" s="4">
        <v>60.231999999999999</v>
      </c>
      <c r="N249" s="46">
        <v>0.73</v>
      </c>
      <c r="O249" s="4">
        <v>0.82</v>
      </c>
      <c r="P249" s="4">
        <v>0.67</v>
      </c>
      <c r="Q249" s="4">
        <v>0.99</v>
      </c>
    </row>
    <row r="250" spans="1:17" ht="23.25" thickBot="1" x14ac:dyDescent="0.4">
      <c r="A250" s="5" t="s">
        <v>11</v>
      </c>
      <c r="B250" s="43">
        <v>95</v>
      </c>
      <c r="C250" s="8">
        <v>73</v>
      </c>
      <c r="D250" s="8">
        <v>68</v>
      </c>
      <c r="E250" s="8">
        <v>55</v>
      </c>
      <c r="F250" s="43">
        <v>59.830100000000002</v>
      </c>
      <c r="G250" s="8">
        <v>69.594300000000004</v>
      </c>
      <c r="H250" s="8">
        <v>51.681699999999999</v>
      </c>
      <c r="I250" s="8">
        <v>48.867600000000003</v>
      </c>
      <c r="J250" s="43">
        <v>59.906300000000002</v>
      </c>
      <c r="K250" s="8">
        <v>69.393900000000002</v>
      </c>
      <c r="L250" s="8">
        <v>51.410499999999999</v>
      </c>
      <c r="M250" s="8">
        <v>48.478400000000001</v>
      </c>
      <c r="N250" s="43">
        <v>0.63</v>
      </c>
      <c r="O250" s="8">
        <v>0.95</v>
      </c>
      <c r="P250" s="8">
        <v>0.76</v>
      </c>
      <c r="Q250" s="8">
        <v>0.89</v>
      </c>
    </row>
    <row r="251" spans="1:17" ht="23.25" thickBot="1" x14ac:dyDescent="0.4">
      <c r="A251" s="1" t="s">
        <v>12</v>
      </c>
      <c r="B251" s="46">
        <v>88</v>
      </c>
      <c r="C251" s="4">
        <v>70</v>
      </c>
      <c r="D251" s="4">
        <v>75</v>
      </c>
      <c r="E251" s="4">
        <v>58</v>
      </c>
      <c r="F251" s="46">
        <v>54.777200000000001</v>
      </c>
      <c r="G251" s="4">
        <v>55.698300000000003</v>
      </c>
      <c r="H251" s="4">
        <v>54.431699999999999</v>
      </c>
      <c r="I251" s="4">
        <v>61.645299999999999</v>
      </c>
      <c r="J251" s="46">
        <v>54.143599999999999</v>
      </c>
      <c r="K251" s="4">
        <v>55.488300000000002</v>
      </c>
      <c r="L251" s="4">
        <v>54.308900000000001</v>
      </c>
      <c r="M251" s="4">
        <v>60.791200000000003</v>
      </c>
      <c r="N251" s="46">
        <v>0.62</v>
      </c>
      <c r="O251" s="4">
        <v>0.8</v>
      </c>
      <c r="P251" s="4">
        <v>0.73</v>
      </c>
      <c r="Q251" s="4">
        <v>1.06</v>
      </c>
    </row>
    <row r="252" spans="1:17" ht="23.25" thickBot="1" x14ac:dyDescent="0.4">
      <c r="A252" s="5" t="s">
        <v>13</v>
      </c>
      <c r="B252" s="43">
        <v>84</v>
      </c>
      <c r="C252" s="8">
        <v>59</v>
      </c>
      <c r="D252" s="8">
        <v>82</v>
      </c>
      <c r="E252" s="8">
        <v>64</v>
      </c>
      <c r="F252" s="43">
        <v>65.381200000000007</v>
      </c>
      <c r="G252" s="8">
        <v>51.892400000000002</v>
      </c>
      <c r="H252" s="8">
        <v>78.906999999999996</v>
      </c>
      <c r="I252" s="8">
        <v>44.5717</v>
      </c>
      <c r="J252" s="43">
        <v>65.219700000000003</v>
      </c>
      <c r="K252" s="8">
        <v>51.896599999999999</v>
      </c>
      <c r="L252" s="8">
        <v>77.496799999999993</v>
      </c>
      <c r="M252" s="8">
        <v>44.255000000000003</v>
      </c>
      <c r="N252" s="43">
        <v>0.78</v>
      </c>
      <c r="O252" s="8">
        <v>0.88</v>
      </c>
      <c r="P252" s="8">
        <v>0.96</v>
      </c>
      <c r="Q252" s="8">
        <v>0.7</v>
      </c>
    </row>
    <row r="253" spans="1:17" ht="23.25" thickBot="1" x14ac:dyDescent="0.4">
      <c r="A253" s="1" t="s">
        <v>14</v>
      </c>
      <c r="B253" s="46">
        <v>74</v>
      </c>
      <c r="C253" s="4">
        <v>84</v>
      </c>
      <c r="D253" s="4">
        <v>64</v>
      </c>
      <c r="E253" s="4">
        <v>59</v>
      </c>
      <c r="F253" s="46">
        <v>55.6554</v>
      </c>
      <c r="G253" s="4">
        <v>66.412499999999994</v>
      </c>
      <c r="H253" s="4">
        <v>57.447499999999998</v>
      </c>
      <c r="I253" s="4">
        <v>54.048099999999998</v>
      </c>
      <c r="J253" s="46">
        <v>56.001100000000001</v>
      </c>
      <c r="K253" s="4">
        <v>66.135300000000001</v>
      </c>
      <c r="L253" s="4">
        <v>57.253500000000003</v>
      </c>
      <c r="M253" s="4">
        <v>54.022100000000002</v>
      </c>
      <c r="N253" s="46">
        <v>0.75</v>
      </c>
      <c r="O253" s="4">
        <v>0.79</v>
      </c>
      <c r="P253" s="4">
        <v>0.9</v>
      </c>
      <c r="Q253" s="4">
        <v>0.92</v>
      </c>
    </row>
    <row r="254" spans="1:17" ht="23.25" thickBot="1" x14ac:dyDescent="0.4">
      <c r="A254" s="5" t="s">
        <v>15</v>
      </c>
      <c r="B254" s="43">
        <v>85</v>
      </c>
      <c r="C254" s="8">
        <v>51</v>
      </c>
      <c r="D254" s="8">
        <v>85</v>
      </c>
      <c r="E254" s="8">
        <v>72</v>
      </c>
      <c r="F254" s="43">
        <v>54.967700000000001</v>
      </c>
      <c r="G254" s="8">
        <v>50.658000000000001</v>
      </c>
      <c r="H254" s="8">
        <v>59.761600000000001</v>
      </c>
      <c r="I254" s="8">
        <v>65.714600000000004</v>
      </c>
      <c r="J254" s="43">
        <v>55.457299999999996</v>
      </c>
      <c r="K254" s="8">
        <v>50.500900000000001</v>
      </c>
      <c r="L254" s="8">
        <v>59.075400000000002</v>
      </c>
      <c r="M254" s="8">
        <v>65.603200000000001</v>
      </c>
      <c r="N254" s="43">
        <v>0.65</v>
      </c>
      <c r="O254" s="8">
        <v>0.99</v>
      </c>
      <c r="P254" s="8">
        <v>0.7</v>
      </c>
      <c r="Q254" s="8">
        <v>0.91</v>
      </c>
    </row>
    <row r="255" spans="1:17" ht="23.25" thickBot="1" x14ac:dyDescent="0.4">
      <c r="A255" s="1" t="s">
        <v>16</v>
      </c>
      <c r="B255" s="46">
        <v>77</v>
      </c>
      <c r="C255" s="4">
        <v>62</v>
      </c>
      <c r="D255" s="4">
        <v>83</v>
      </c>
      <c r="E255" s="4">
        <v>73</v>
      </c>
      <c r="F255" s="46">
        <v>52.346899999999998</v>
      </c>
      <c r="G255" s="4">
        <v>69.362099999999998</v>
      </c>
      <c r="H255" s="4">
        <v>57.6053</v>
      </c>
      <c r="I255" s="4">
        <v>66.118200000000002</v>
      </c>
      <c r="J255" s="46">
        <v>51.716900000000003</v>
      </c>
      <c r="K255" s="4">
        <v>68.981200000000001</v>
      </c>
      <c r="L255" s="4">
        <v>57.186999999999998</v>
      </c>
      <c r="M255" s="4">
        <v>66.597700000000003</v>
      </c>
      <c r="N255" s="46">
        <v>0.68</v>
      </c>
      <c r="O255" s="4">
        <v>1.1200000000000001</v>
      </c>
      <c r="P255" s="4">
        <v>0.69</v>
      </c>
      <c r="Q255" s="4">
        <v>0.91</v>
      </c>
    </row>
    <row r="256" spans="1:17" ht="23.25" thickBot="1" x14ac:dyDescent="0.4">
      <c r="A256" s="5" t="s">
        <v>17</v>
      </c>
      <c r="B256" s="43">
        <v>63</v>
      </c>
      <c r="C256" s="8">
        <v>73</v>
      </c>
      <c r="D256" s="8">
        <v>72</v>
      </c>
      <c r="E256" s="8">
        <v>77</v>
      </c>
      <c r="F256" s="43">
        <v>63.815899999999999</v>
      </c>
      <c r="G256" s="8">
        <v>90.266099999999994</v>
      </c>
      <c r="H256" s="8">
        <v>57.672600000000003</v>
      </c>
      <c r="I256" s="8">
        <v>64.921400000000006</v>
      </c>
      <c r="J256" s="43">
        <v>63.812800000000003</v>
      </c>
      <c r="K256" s="8">
        <v>89.813999999999993</v>
      </c>
      <c r="L256" s="8">
        <v>57.314999999999998</v>
      </c>
      <c r="M256" s="8">
        <v>64.844300000000004</v>
      </c>
      <c r="N256" s="43">
        <v>1.01</v>
      </c>
      <c r="O256" s="8">
        <v>1.24</v>
      </c>
      <c r="P256" s="8">
        <v>0.8</v>
      </c>
      <c r="Q256" s="8">
        <v>0.84</v>
      </c>
    </row>
    <row r="257" spans="1:17" ht="23.25" thickBot="1" x14ac:dyDescent="0.4">
      <c r="A257" s="1" t="s">
        <v>18</v>
      </c>
      <c r="B257" s="46">
        <v>75</v>
      </c>
      <c r="C257" s="4">
        <v>87</v>
      </c>
      <c r="D257" s="4">
        <v>74</v>
      </c>
      <c r="E257" s="4">
        <v>71</v>
      </c>
      <c r="F257" s="46">
        <v>66.431399999999996</v>
      </c>
      <c r="G257" s="4">
        <v>74.827500000000001</v>
      </c>
      <c r="H257" s="4">
        <v>56.219200000000001</v>
      </c>
      <c r="I257" s="4">
        <v>54.3658</v>
      </c>
      <c r="J257" s="46">
        <v>66.442800000000005</v>
      </c>
      <c r="K257" s="4">
        <v>74.713800000000006</v>
      </c>
      <c r="L257" s="4">
        <v>56.139099999999999</v>
      </c>
      <c r="M257" s="4">
        <v>54.358699999999999</v>
      </c>
      <c r="N257" s="46">
        <v>0.89</v>
      </c>
      <c r="O257" s="4">
        <v>0.86</v>
      </c>
      <c r="P257" s="4">
        <v>0.76</v>
      </c>
      <c r="Q257" s="4">
        <v>0.77</v>
      </c>
    </row>
    <row r="258" spans="1:17" x14ac:dyDescent="0.35">
      <c r="A258" s="11" t="s">
        <v>20</v>
      </c>
      <c r="B258" s="11">
        <v>955</v>
      </c>
      <c r="C258" s="11">
        <v>818</v>
      </c>
      <c r="D258" s="11">
        <v>923</v>
      </c>
      <c r="E258" s="11">
        <v>833</v>
      </c>
      <c r="F258" s="11">
        <v>687.67460000000005</v>
      </c>
      <c r="G258" s="11">
        <v>745.52840000000003</v>
      </c>
      <c r="H258" s="11">
        <v>722.94650000000001</v>
      </c>
      <c r="I258" s="11">
        <v>692.3365</v>
      </c>
      <c r="J258" s="11">
        <v>687.1748</v>
      </c>
      <c r="K258" s="11">
        <v>742.59979999999996</v>
      </c>
      <c r="L258" s="11">
        <v>718.34720000000004</v>
      </c>
      <c r="M258" s="11">
        <v>690.43349999999998</v>
      </c>
      <c r="N258" s="11">
        <v>0.72</v>
      </c>
      <c r="O258" s="11">
        <v>0.91</v>
      </c>
      <c r="P258" s="11">
        <v>0.78</v>
      </c>
      <c r="Q258" s="11">
        <v>0.83</v>
      </c>
    </row>
    <row r="259" spans="1:17" x14ac:dyDescent="0.35">
      <c r="A259" s="178" t="s">
        <v>0</v>
      </c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37"/>
      <c r="Q259" s="37"/>
    </row>
    <row r="260" spans="1:17" x14ac:dyDescent="0.35">
      <c r="A260" s="178" t="s">
        <v>34</v>
      </c>
      <c r="B260" s="178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37"/>
      <c r="Q260" s="37"/>
    </row>
    <row r="261" spans="1:17" ht="23.25" customHeight="1" thickBot="1" x14ac:dyDescent="0.4">
      <c r="A261" s="179" t="s">
        <v>2</v>
      </c>
      <c r="B261" s="34"/>
      <c r="C261" s="180" t="s">
        <v>3</v>
      </c>
      <c r="D261" s="180"/>
      <c r="E261" s="35"/>
      <c r="F261" s="180" t="s">
        <v>4</v>
      </c>
      <c r="G261" s="180"/>
      <c r="H261" s="35"/>
      <c r="I261" s="35"/>
      <c r="J261" s="181" t="s">
        <v>5</v>
      </c>
      <c r="K261" s="181"/>
      <c r="L261" s="181"/>
      <c r="M261" s="181"/>
      <c r="N261" s="182" t="s">
        <v>6</v>
      </c>
      <c r="O261" s="182"/>
      <c r="P261" s="182"/>
      <c r="Q261" s="182"/>
    </row>
    <row r="262" spans="1:17" ht="24" thickTop="1" thickBot="1" x14ac:dyDescent="0.4">
      <c r="A262" s="180"/>
      <c r="B262" s="9">
        <v>2557</v>
      </c>
      <c r="C262" s="9">
        <v>2558</v>
      </c>
      <c r="D262" s="9">
        <v>2559</v>
      </c>
      <c r="E262" s="9">
        <v>2560</v>
      </c>
      <c r="F262" s="9">
        <v>2557</v>
      </c>
      <c r="G262" s="9">
        <v>2558</v>
      </c>
      <c r="H262" s="9">
        <v>2559</v>
      </c>
      <c r="I262" s="9">
        <v>2560</v>
      </c>
      <c r="J262" s="9">
        <v>2557</v>
      </c>
      <c r="K262" s="9">
        <v>2558</v>
      </c>
      <c r="L262" s="9">
        <v>2559</v>
      </c>
      <c r="M262" s="9">
        <v>2560</v>
      </c>
      <c r="N262" s="10">
        <v>2557</v>
      </c>
      <c r="O262" s="10">
        <v>2558</v>
      </c>
      <c r="P262" s="10">
        <v>2559</v>
      </c>
      <c r="Q262" s="10">
        <v>2560</v>
      </c>
    </row>
    <row r="263" spans="1:17" ht="24" thickTop="1" thickBot="1" x14ac:dyDescent="0.4">
      <c r="A263" s="5" t="s">
        <v>7</v>
      </c>
      <c r="B263" s="43">
        <v>107</v>
      </c>
      <c r="C263" s="8">
        <v>56</v>
      </c>
      <c r="D263" s="8">
        <v>86</v>
      </c>
      <c r="E263" s="8">
        <v>70</v>
      </c>
      <c r="F263" s="43">
        <v>86.502600000000001</v>
      </c>
      <c r="G263" s="8">
        <v>42.5045</v>
      </c>
      <c r="H263" s="8">
        <v>67.858000000000004</v>
      </c>
      <c r="I263" s="8">
        <v>54.638199999999998</v>
      </c>
      <c r="J263" s="43">
        <v>85.677700000000002</v>
      </c>
      <c r="K263" s="8">
        <v>42.456800000000001</v>
      </c>
      <c r="L263" s="8">
        <v>67.501300000000001</v>
      </c>
      <c r="M263" s="8">
        <v>54.406500000000001</v>
      </c>
      <c r="N263" s="43">
        <v>0.81</v>
      </c>
      <c r="O263" s="8">
        <v>0.76</v>
      </c>
      <c r="P263" s="8">
        <v>0.79</v>
      </c>
      <c r="Q263" s="8">
        <v>0.78</v>
      </c>
    </row>
    <row r="264" spans="1:17" ht="23.25" thickBot="1" x14ac:dyDescent="0.4">
      <c r="A264" s="1" t="s">
        <v>8</v>
      </c>
      <c r="B264" s="46">
        <v>104</v>
      </c>
      <c r="C264" s="4">
        <v>64</v>
      </c>
      <c r="D264" s="4">
        <v>80</v>
      </c>
      <c r="E264" s="4">
        <v>89</v>
      </c>
      <c r="F264" s="46">
        <v>61.438499999999998</v>
      </c>
      <c r="G264" s="4">
        <v>47.4208</v>
      </c>
      <c r="H264" s="4">
        <v>59.337299999999999</v>
      </c>
      <c r="I264" s="4">
        <v>62.232199999999999</v>
      </c>
      <c r="J264" s="46">
        <v>61.244799999999998</v>
      </c>
      <c r="K264" s="4">
        <v>47.095999999999997</v>
      </c>
      <c r="L264" s="4">
        <v>59.164700000000003</v>
      </c>
      <c r="M264" s="4">
        <v>62.147500000000001</v>
      </c>
      <c r="N264" s="46">
        <v>0.59</v>
      </c>
      <c r="O264" s="4">
        <v>0.74</v>
      </c>
      <c r="P264" s="4">
        <v>0.74</v>
      </c>
      <c r="Q264" s="4">
        <v>0.7</v>
      </c>
    </row>
    <row r="265" spans="1:17" ht="23.25" thickBot="1" x14ac:dyDescent="0.4">
      <c r="A265" s="5" t="s">
        <v>9</v>
      </c>
      <c r="B265" s="43">
        <v>84</v>
      </c>
      <c r="C265" s="8">
        <v>43</v>
      </c>
      <c r="D265" s="8">
        <v>59</v>
      </c>
      <c r="E265" s="8">
        <v>79</v>
      </c>
      <c r="F265" s="43">
        <v>57.401699999999998</v>
      </c>
      <c r="G265" s="8">
        <v>28.531099999999999</v>
      </c>
      <c r="H265" s="8">
        <v>33.821300000000001</v>
      </c>
      <c r="I265" s="8">
        <v>48.058799999999998</v>
      </c>
      <c r="J265" s="43">
        <v>57.299399999999999</v>
      </c>
      <c r="K265" s="8">
        <v>28.564499999999999</v>
      </c>
      <c r="L265" s="8">
        <v>33.649500000000003</v>
      </c>
      <c r="M265" s="8">
        <v>47.755800000000001</v>
      </c>
      <c r="N265" s="43">
        <v>0.68</v>
      </c>
      <c r="O265" s="8">
        <v>0.66</v>
      </c>
      <c r="P265" s="8">
        <v>0.56999999999999995</v>
      </c>
      <c r="Q265" s="8">
        <v>0.61</v>
      </c>
    </row>
    <row r="266" spans="1:17" ht="23.25" thickBot="1" x14ac:dyDescent="0.4">
      <c r="A266" s="1" t="s">
        <v>10</v>
      </c>
      <c r="B266" s="46">
        <v>105</v>
      </c>
      <c r="C266" s="4">
        <v>47</v>
      </c>
      <c r="D266" s="4">
        <v>55</v>
      </c>
      <c r="E266" s="4">
        <v>75</v>
      </c>
      <c r="F266" s="46">
        <v>87.655000000000001</v>
      </c>
      <c r="G266" s="4">
        <v>33.822099999999999</v>
      </c>
      <c r="H266" s="4">
        <v>43.507899999999999</v>
      </c>
      <c r="I266" s="4">
        <v>68.640299999999996</v>
      </c>
      <c r="J266" s="46">
        <v>87.455299999999994</v>
      </c>
      <c r="K266" s="4">
        <v>33.597299999999997</v>
      </c>
      <c r="L266" s="4">
        <v>43.4054</v>
      </c>
      <c r="M266" s="4">
        <v>68.719899999999996</v>
      </c>
      <c r="N266" s="46">
        <v>0.83</v>
      </c>
      <c r="O266" s="4">
        <v>0.72</v>
      </c>
      <c r="P266" s="4">
        <v>0.79</v>
      </c>
      <c r="Q266" s="4">
        <v>0.92</v>
      </c>
    </row>
    <row r="267" spans="1:17" ht="23.25" thickBot="1" x14ac:dyDescent="0.4">
      <c r="A267" s="5" t="s">
        <v>11</v>
      </c>
      <c r="B267" s="43">
        <v>92</v>
      </c>
      <c r="C267" s="8">
        <v>54</v>
      </c>
      <c r="D267" s="8">
        <v>51</v>
      </c>
      <c r="E267" s="8">
        <v>74</v>
      </c>
      <c r="F267" s="43">
        <v>69.548500000000004</v>
      </c>
      <c r="G267" s="8">
        <v>42.489400000000003</v>
      </c>
      <c r="H267" s="8">
        <v>36.0289</v>
      </c>
      <c r="I267" s="8">
        <v>70.137600000000006</v>
      </c>
      <c r="J267" s="43">
        <v>69.7303</v>
      </c>
      <c r="K267" s="8">
        <v>42.4313</v>
      </c>
      <c r="L267" s="8">
        <v>35.877000000000002</v>
      </c>
      <c r="M267" s="8">
        <v>70.054000000000002</v>
      </c>
      <c r="N267" s="43">
        <v>0.76</v>
      </c>
      <c r="O267" s="8">
        <v>0.79</v>
      </c>
      <c r="P267" s="8">
        <v>0.71</v>
      </c>
      <c r="Q267" s="8">
        <v>0.95</v>
      </c>
    </row>
    <row r="268" spans="1:17" ht="23.25" thickBot="1" x14ac:dyDescent="0.4">
      <c r="A268" s="1" t="s">
        <v>12</v>
      </c>
      <c r="B268" s="46">
        <v>106</v>
      </c>
      <c r="C268" s="4">
        <v>47</v>
      </c>
      <c r="D268" s="4">
        <v>62</v>
      </c>
      <c r="E268" s="4">
        <v>82</v>
      </c>
      <c r="F268" s="46">
        <v>69.721100000000007</v>
      </c>
      <c r="G268" s="4">
        <v>41.120100000000001</v>
      </c>
      <c r="H268" s="4">
        <v>45.1462</v>
      </c>
      <c r="I268" s="4">
        <v>66.472200000000001</v>
      </c>
      <c r="J268" s="46">
        <v>69.723200000000006</v>
      </c>
      <c r="K268" s="4">
        <v>40.793799999999997</v>
      </c>
      <c r="L268" s="4">
        <v>44.471499999999999</v>
      </c>
      <c r="M268" s="4">
        <v>66.324799999999996</v>
      </c>
      <c r="N268" s="46">
        <v>0.66</v>
      </c>
      <c r="O268" s="4">
        <v>0.87</v>
      </c>
      <c r="P268" s="4">
        <v>0.73</v>
      </c>
      <c r="Q268" s="4">
        <v>0.81</v>
      </c>
    </row>
    <row r="269" spans="1:17" ht="23.25" thickBot="1" x14ac:dyDescent="0.4">
      <c r="A269" s="5" t="s">
        <v>13</v>
      </c>
      <c r="B269" s="43">
        <v>85</v>
      </c>
      <c r="C269" s="8">
        <v>67</v>
      </c>
      <c r="D269" s="8">
        <v>56</v>
      </c>
      <c r="E269" s="8">
        <v>61</v>
      </c>
      <c r="F269" s="43">
        <v>54.815899999999999</v>
      </c>
      <c r="G269" s="8">
        <v>57.561</v>
      </c>
      <c r="H269" s="8">
        <v>42.935600000000001</v>
      </c>
      <c r="I269" s="8">
        <v>39.654800000000002</v>
      </c>
      <c r="J269" s="43">
        <v>54.9377</v>
      </c>
      <c r="K269" s="8">
        <v>57.415199999999999</v>
      </c>
      <c r="L269" s="8">
        <v>42.460099999999997</v>
      </c>
      <c r="M269" s="8">
        <v>39.612699999999997</v>
      </c>
      <c r="N269" s="43">
        <v>0.64</v>
      </c>
      <c r="O269" s="8">
        <v>0.86</v>
      </c>
      <c r="P269" s="8">
        <v>0.77</v>
      </c>
      <c r="Q269" s="8">
        <v>0.65</v>
      </c>
    </row>
    <row r="270" spans="1:17" ht="23.25" thickBot="1" x14ac:dyDescent="0.4">
      <c r="A270" s="1" t="s">
        <v>14</v>
      </c>
      <c r="B270" s="46">
        <v>67</v>
      </c>
      <c r="C270" s="4">
        <v>49</v>
      </c>
      <c r="D270" s="4">
        <v>57</v>
      </c>
      <c r="E270" s="4">
        <v>75</v>
      </c>
      <c r="F270" s="46">
        <v>44.979399999999998</v>
      </c>
      <c r="G270" s="4">
        <v>34.173299999999998</v>
      </c>
      <c r="H270" s="4">
        <v>52.6113</v>
      </c>
      <c r="I270" s="4">
        <v>46.964700000000001</v>
      </c>
      <c r="J270" s="46">
        <v>45.236499999999999</v>
      </c>
      <c r="K270" s="4">
        <v>33.799300000000002</v>
      </c>
      <c r="L270" s="4">
        <v>52.377000000000002</v>
      </c>
      <c r="M270" s="4">
        <v>46.968800000000002</v>
      </c>
      <c r="N270" s="46">
        <v>0.67</v>
      </c>
      <c r="O270" s="4">
        <v>0.7</v>
      </c>
      <c r="P270" s="4">
        <v>0.92</v>
      </c>
      <c r="Q270" s="4">
        <v>0.63</v>
      </c>
    </row>
    <row r="271" spans="1:17" ht="23.25" thickBot="1" x14ac:dyDescent="0.4">
      <c r="A271" s="5" t="s">
        <v>15</v>
      </c>
      <c r="B271" s="43">
        <v>70</v>
      </c>
      <c r="C271" s="8">
        <v>71</v>
      </c>
      <c r="D271" s="8">
        <v>66</v>
      </c>
      <c r="E271" s="8">
        <v>62</v>
      </c>
      <c r="F271" s="43">
        <v>48.152200000000001</v>
      </c>
      <c r="G271" s="8">
        <v>57.86</v>
      </c>
      <c r="H271" s="8">
        <v>51.509</v>
      </c>
      <c r="I271" s="8">
        <v>54.800699999999999</v>
      </c>
      <c r="J271" s="43">
        <v>48.142000000000003</v>
      </c>
      <c r="K271" s="8">
        <v>57.508299999999998</v>
      </c>
      <c r="L271" s="8">
        <v>51.453499999999998</v>
      </c>
      <c r="M271" s="8">
        <v>54.676000000000002</v>
      </c>
      <c r="N271" s="43">
        <v>0.69</v>
      </c>
      <c r="O271" s="8">
        <v>0.81</v>
      </c>
      <c r="P271" s="8">
        <v>0.78</v>
      </c>
      <c r="Q271" s="8">
        <v>0.88</v>
      </c>
    </row>
    <row r="272" spans="1:17" ht="23.25" thickBot="1" x14ac:dyDescent="0.4">
      <c r="A272" s="1" t="s">
        <v>16</v>
      </c>
      <c r="B272" s="46">
        <v>74</v>
      </c>
      <c r="C272" s="4">
        <v>77</v>
      </c>
      <c r="D272" s="4">
        <v>62</v>
      </c>
      <c r="E272" s="4">
        <v>87</v>
      </c>
      <c r="F272" s="46">
        <v>48.668399999999998</v>
      </c>
      <c r="G272" s="4">
        <v>52.119900000000001</v>
      </c>
      <c r="H272" s="4">
        <v>41.170900000000003</v>
      </c>
      <c r="I272" s="4">
        <v>68.416899999999998</v>
      </c>
      <c r="J272" s="46">
        <v>48.977800000000002</v>
      </c>
      <c r="K272" s="4">
        <v>51.397599999999997</v>
      </c>
      <c r="L272" s="4">
        <v>41.04</v>
      </c>
      <c r="M272" s="4">
        <v>67.676100000000005</v>
      </c>
      <c r="N272" s="46">
        <v>0.66</v>
      </c>
      <c r="O272" s="4">
        <v>0.68</v>
      </c>
      <c r="P272" s="4">
        <v>0.66</v>
      </c>
      <c r="Q272" s="4">
        <v>0.79</v>
      </c>
    </row>
    <row r="273" spans="1:17" ht="23.25" thickBot="1" x14ac:dyDescent="0.4">
      <c r="A273" s="5" t="s">
        <v>17</v>
      </c>
      <c r="B273" s="43">
        <v>65</v>
      </c>
      <c r="C273" s="8">
        <v>69</v>
      </c>
      <c r="D273" s="8">
        <v>55</v>
      </c>
      <c r="E273" s="8">
        <v>88</v>
      </c>
      <c r="F273" s="43">
        <v>44.313600000000001</v>
      </c>
      <c r="G273" s="8">
        <v>56.734999999999999</v>
      </c>
      <c r="H273" s="8">
        <v>38.215699999999998</v>
      </c>
      <c r="I273" s="8">
        <v>63.538499999999999</v>
      </c>
      <c r="J273" s="43">
        <v>44.006599999999999</v>
      </c>
      <c r="K273" s="8">
        <v>56.010599999999997</v>
      </c>
      <c r="L273" s="8">
        <v>38.217500000000001</v>
      </c>
      <c r="M273" s="8">
        <v>63.488100000000003</v>
      </c>
      <c r="N273" s="43">
        <v>0.68</v>
      </c>
      <c r="O273" s="8">
        <v>0.82</v>
      </c>
      <c r="P273" s="8">
        <v>0.69</v>
      </c>
      <c r="Q273" s="8">
        <v>0.72</v>
      </c>
    </row>
    <row r="274" spans="1:17" ht="23.25" thickBot="1" x14ac:dyDescent="0.4">
      <c r="A274" s="1" t="s">
        <v>18</v>
      </c>
      <c r="B274" s="46">
        <v>64</v>
      </c>
      <c r="C274" s="4">
        <v>70</v>
      </c>
      <c r="D274" s="4">
        <v>73</v>
      </c>
      <c r="E274" s="4">
        <v>80</v>
      </c>
      <c r="F274" s="46">
        <v>43.889200000000002</v>
      </c>
      <c r="G274" s="4">
        <v>51.590899999999998</v>
      </c>
      <c r="H274" s="4">
        <v>57.124099999999999</v>
      </c>
      <c r="I274" s="4">
        <v>67.317700000000002</v>
      </c>
      <c r="J274" s="46">
        <v>43.624600000000001</v>
      </c>
      <c r="K274" s="4">
        <v>51.165999999999997</v>
      </c>
      <c r="L274" s="4">
        <v>56.7652</v>
      </c>
      <c r="M274" s="4">
        <v>67.199600000000004</v>
      </c>
      <c r="N274" s="46">
        <v>0.69</v>
      </c>
      <c r="O274" s="4">
        <v>0.74</v>
      </c>
      <c r="P274" s="4">
        <v>0.78</v>
      </c>
      <c r="Q274" s="4">
        <v>0.84</v>
      </c>
    </row>
    <row r="275" spans="1:17" x14ac:dyDescent="0.35">
      <c r="A275" s="11" t="s">
        <v>20</v>
      </c>
      <c r="B275" s="12">
        <v>1023</v>
      </c>
      <c r="C275" s="11">
        <v>714</v>
      </c>
      <c r="D275" s="11">
        <v>762</v>
      </c>
      <c r="E275" s="11">
        <v>922</v>
      </c>
      <c r="F275" s="11">
        <v>717.08609999999999</v>
      </c>
      <c r="G275" s="11">
        <v>545.92809999999997</v>
      </c>
      <c r="H275" s="11">
        <v>569.26620000000003</v>
      </c>
      <c r="I275" s="11">
        <v>710.87260000000003</v>
      </c>
      <c r="J275" s="11">
        <v>716.05589999999995</v>
      </c>
      <c r="K275" s="11">
        <v>542.23670000000004</v>
      </c>
      <c r="L275" s="11">
        <v>566.3827</v>
      </c>
      <c r="M275" s="11">
        <v>709.02980000000002</v>
      </c>
      <c r="N275" s="11">
        <v>0.7</v>
      </c>
      <c r="O275" s="11">
        <v>0.76</v>
      </c>
      <c r="P275" s="11">
        <v>0.75</v>
      </c>
      <c r="Q275" s="11">
        <v>0.77</v>
      </c>
    </row>
    <row r="276" spans="1:17" x14ac:dyDescent="0.35">
      <c r="A276" s="178" t="s">
        <v>0</v>
      </c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18"/>
      <c r="Q276" s="118"/>
    </row>
    <row r="277" spans="1:17" x14ac:dyDescent="0.35">
      <c r="A277" s="178" t="s">
        <v>386</v>
      </c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  <c r="P277" s="118"/>
      <c r="Q277" s="118"/>
    </row>
    <row r="278" spans="1:17" ht="23.25" customHeight="1" thickBot="1" x14ac:dyDescent="0.4">
      <c r="A278" s="179" t="s">
        <v>2</v>
      </c>
      <c r="B278" s="116"/>
      <c r="C278" s="180" t="s">
        <v>3</v>
      </c>
      <c r="D278" s="180"/>
      <c r="E278" s="117"/>
      <c r="F278" s="180" t="s">
        <v>4</v>
      </c>
      <c r="G278" s="180"/>
      <c r="H278" s="117"/>
      <c r="I278" s="117"/>
      <c r="J278" s="181" t="s">
        <v>5</v>
      </c>
      <c r="K278" s="181"/>
      <c r="L278" s="181"/>
      <c r="M278" s="181"/>
      <c r="N278" s="182" t="s">
        <v>6</v>
      </c>
      <c r="O278" s="182"/>
      <c r="P278" s="182"/>
      <c r="Q278" s="182"/>
    </row>
    <row r="279" spans="1:17" ht="24" thickTop="1" thickBot="1" x14ac:dyDescent="0.4">
      <c r="A279" s="180"/>
      <c r="B279" s="9">
        <v>2557</v>
      </c>
      <c r="C279" s="9">
        <v>2558</v>
      </c>
      <c r="D279" s="9">
        <v>2559</v>
      </c>
      <c r="E279" s="9">
        <v>2560</v>
      </c>
      <c r="F279" s="9">
        <v>2557</v>
      </c>
      <c r="G279" s="9">
        <v>2558</v>
      </c>
      <c r="H279" s="9">
        <v>2559</v>
      </c>
      <c r="I279" s="9">
        <v>2560</v>
      </c>
      <c r="J279" s="9">
        <v>2557</v>
      </c>
      <c r="K279" s="9">
        <v>2558</v>
      </c>
      <c r="L279" s="9">
        <v>2559</v>
      </c>
      <c r="M279" s="9">
        <v>2560</v>
      </c>
      <c r="N279" s="10">
        <v>2557</v>
      </c>
      <c r="O279" s="10">
        <v>2558</v>
      </c>
      <c r="P279" s="10">
        <v>2559</v>
      </c>
      <c r="Q279" s="10">
        <v>2560</v>
      </c>
    </row>
    <row r="280" spans="1:17" ht="24" thickTop="1" thickBot="1" x14ac:dyDescent="0.4">
      <c r="A280" s="5" t="s">
        <v>7</v>
      </c>
      <c r="B280" s="43"/>
      <c r="C280" s="8"/>
      <c r="D280" s="8">
        <v>85</v>
      </c>
      <c r="E280" s="8">
        <v>95</v>
      </c>
      <c r="F280" s="43"/>
      <c r="G280" s="8"/>
      <c r="H280" s="8">
        <v>341.89089999999999</v>
      </c>
      <c r="I280" s="8">
        <v>447.28699999999998</v>
      </c>
      <c r="J280" s="43"/>
      <c r="K280" s="8"/>
      <c r="L280" s="8">
        <v>342.20310000000001</v>
      </c>
      <c r="M280" s="8">
        <v>445.01310000000001</v>
      </c>
      <c r="N280" s="43"/>
      <c r="O280" s="8"/>
      <c r="P280" s="8">
        <v>4.0199999999999996</v>
      </c>
      <c r="Q280" s="8">
        <v>4.71</v>
      </c>
    </row>
    <row r="281" spans="1:17" ht="23.25" thickBot="1" x14ac:dyDescent="0.4">
      <c r="A281" s="1" t="s">
        <v>8</v>
      </c>
      <c r="B281" s="46"/>
      <c r="C281" s="4"/>
      <c r="D281" s="4">
        <v>61</v>
      </c>
      <c r="E281" s="4">
        <v>129</v>
      </c>
      <c r="F281" s="46"/>
      <c r="G281" s="4"/>
      <c r="H281" s="4">
        <v>228.96520000000001</v>
      </c>
      <c r="I281" s="4">
        <v>598.14679999999998</v>
      </c>
      <c r="J281" s="46"/>
      <c r="K281" s="4"/>
      <c r="L281" s="4">
        <v>228.3056</v>
      </c>
      <c r="M281" s="4">
        <v>592.08770000000004</v>
      </c>
      <c r="N281" s="46"/>
      <c r="O281" s="4"/>
      <c r="P281" s="4">
        <v>3.75</v>
      </c>
      <c r="Q281" s="4">
        <v>4.6399999999999997</v>
      </c>
    </row>
    <row r="282" spans="1:17" ht="23.25" thickBot="1" x14ac:dyDescent="0.4">
      <c r="A282" s="5" t="s">
        <v>9</v>
      </c>
      <c r="B282" s="43"/>
      <c r="C282" s="8"/>
      <c r="D282" s="8">
        <v>80</v>
      </c>
      <c r="E282" s="8">
        <v>99</v>
      </c>
      <c r="F282" s="43"/>
      <c r="G282" s="8"/>
      <c r="H282" s="8">
        <v>354.7389</v>
      </c>
      <c r="I282" s="8">
        <v>504.447</v>
      </c>
      <c r="J282" s="43"/>
      <c r="K282" s="8"/>
      <c r="L282" s="8">
        <v>353.22469999999998</v>
      </c>
      <c r="M282" s="8">
        <v>501.02910000000003</v>
      </c>
      <c r="N282" s="43"/>
      <c r="O282" s="8"/>
      <c r="P282" s="8">
        <v>4.43</v>
      </c>
      <c r="Q282" s="8">
        <v>5.0999999999999996</v>
      </c>
    </row>
    <row r="283" spans="1:17" ht="23.25" thickBot="1" x14ac:dyDescent="0.4">
      <c r="A283" s="1" t="s">
        <v>10</v>
      </c>
      <c r="B283" s="46"/>
      <c r="C283" s="4"/>
      <c r="D283" s="4">
        <v>78</v>
      </c>
      <c r="E283" s="4">
        <v>121</v>
      </c>
      <c r="F283" s="46"/>
      <c r="G283" s="4"/>
      <c r="H283" s="4">
        <v>383.46570000000003</v>
      </c>
      <c r="I283" s="4">
        <v>491.89460000000003</v>
      </c>
      <c r="J283" s="46"/>
      <c r="K283" s="4"/>
      <c r="L283" s="4">
        <v>381.83699999999999</v>
      </c>
      <c r="M283" s="4">
        <v>486.94850000000002</v>
      </c>
      <c r="N283" s="46"/>
      <c r="O283" s="4"/>
      <c r="P283" s="4">
        <v>4.92</v>
      </c>
      <c r="Q283" s="4">
        <v>4.07</v>
      </c>
    </row>
    <row r="284" spans="1:17" ht="23.25" thickBot="1" x14ac:dyDescent="0.4">
      <c r="A284" s="5" t="s">
        <v>11</v>
      </c>
      <c r="B284" s="43"/>
      <c r="C284" s="8"/>
      <c r="D284" s="8">
        <v>74</v>
      </c>
      <c r="E284" s="8">
        <v>119</v>
      </c>
      <c r="F284" s="43"/>
      <c r="G284" s="8"/>
      <c r="H284" s="8">
        <v>355.19990000000001</v>
      </c>
      <c r="I284" s="8">
        <v>569.6386</v>
      </c>
      <c r="J284" s="43"/>
      <c r="K284" s="8"/>
      <c r="L284" s="8">
        <v>354.59039999999999</v>
      </c>
      <c r="M284" s="8">
        <v>563.31330000000003</v>
      </c>
      <c r="N284" s="43"/>
      <c r="O284" s="8"/>
      <c r="P284" s="8">
        <v>4.8</v>
      </c>
      <c r="Q284" s="8">
        <v>4.79</v>
      </c>
    </row>
    <row r="285" spans="1:17" ht="23.25" thickBot="1" x14ac:dyDescent="0.4">
      <c r="A285" s="1" t="s">
        <v>12</v>
      </c>
      <c r="B285" s="46"/>
      <c r="C285" s="4"/>
      <c r="D285" s="4">
        <v>64</v>
      </c>
      <c r="E285" s="4">
        <v>145</v>
      </c>
      <c r="F285" s="46"/>
      <c r="G285" s="4"/>
      <c r="H285" s="4">
        <v>298.80509999999998</v>
      </c>
      <c r="I285" s="4">
        <v>604.41010000000006</v>
      </c>
      <c r="J285" s="46"/>
      <c r="K285" s="4"/>
      <c r="L285" s="4">
        <v>298.04219999999998</v>
      </c>
      <c r="M285" s="4">
        <v>597.50360000000001</v>
      </c>
      <c r="N285" s="46"/>
      <c r="O285" s="4"/>
      <c r="P285" s="4">
        <v>4.67</v>
      </c>
      <c r="Q285" s="4">
        <v>4.17</v>
      </c>
    </row>
    <row r="286" spans="1:17" ht="23.25" thickBot="1" x14ac:dyDescent="0.4">
      <c r="A286" s="5" t="s">
        <v>13</v>
      </c>
      <c r="B286" s="43"/>
      <c r="C286" s="8"/>
      <c r="D286" s="8">
        <v>75</v>
      </c>
      <c r="E286" s="8">
        <v>126</v>
      </c>
      <c r="F286" s="43"/>
      <c r="G286" s="8"/>
      <c r="H286" s="8">
        <v>318.4726</v>
      </c>
      <c r="I286" s="8">
        <v>633.56870000000004</v>
      </c>
      <c r="J286" s="43"/>
      <c r="K286" s="8"/>
      <c r="L286" s="8">
        <v>316.49619999999999</v>
      </c>
      <c r="M286" s="8">
        <v>627.99400000000003</v>
      </c>
      <c r="N286" s="43"/>
      <c r="O286" s="8"/>
      <c r="P286" s="8">
        <v>4.25</v>
      </c>
      <c r="Q286" s="8">
        <v>5.03</v>
      </c>
    </row>
    <row r="287" spans="1:17" ht="23.25" thickBot="1" x14ac:dyDescent="0.4">
      <c r="A287" s="1" t="s">
        <v>14</v>
      </c>
      <c r="B287" s="46"/>
      <c r="C287" s="4"/>
      <c r="D287" s="4">
        <v>77</v>
      </c>
      <c r="E287" s="4">
        <v>138</v>
      </c>
      <c r="F287" s="46"/>
      <c r="G287" s="4"/>
      <c r="H287" s="4">
        <v>335.59480000000002</v>
      </c>
      <c r="I287" s="4">
        <v>654.95870000000002</v>
      </c>
      <c r="J287" s="46"/>
      <c r="K287" s="4"/>
      <c r="L287" s="4">
        <v>335.60090000000002</v>
      </c>
      <c r="M287" s="4">
        <v>642.90449999999998</v>
      </c>
      <c r="N287" s="46"/>
      <c r="O287" s="4"/>
      <c r="P287" s="4">
        <v>4.3600000000000003</v>
      </c>
      <c r="Q287" s="4">
        <v>4.75</v>
      </c>
    </row>
    <row r="288" spans="1:17" ht="23.25" thickBot="1" x14ac:dyDescent="0.4">
      <c r="A288" s="5" t="s">
        <v>15</v>
      </c>
      <c r="B288" s="43"/>
      <c r="C288" s="8"/>
      <c r="D288" s="8">
        <v>78</v>
      </c>
      <c r="E288" s="8">
        <v>146</v>
      </c>
      <c r="F288" s="43"/>
      <c r="G288" s="8"/>
      <c r="H288" s="8">
        <v>355.50889999999998</v>
      </c>
      <c r="I288" s="8">
        <v>692.77840000000003</v>
      </c>
      <c r="J288" s="43"/>
      <c r="K288" s="8"/>
      <c r="L288" s="8">
        <v>354.65129999999999</v>
      </c>
      <c r="M288" s="8">
        <v>685.82410000000004</v>
      </c>
      <c r="N288" s="43"/>
      <c r="O288" s="8"/>
      <c r="P288" s="8">
        <v>4.5599999999999996</v>
      </c>
      <c r="Q288" s="8">
        <v>4.75</v>
      </c>
    </row>
    <row r="289" spans="1:17" ht="23.25" thickBot="1" x14ac:dyDescent="0.4">
      <c r="A289" s="1" t="s">
        <v>16</v>
      </c>
      <c r="B289" s="46"/>
      <c r="C289" s="4"/>
      <c r="D289" s="4">
        <v>94</v>
      </c>
      <c r="E289" s="4">
        <v>147</v>
      </c>
      <c r="F289" s="46"/>
      <c r="G289" s="4"/>
      <c r="H289" s="4">
        <v>414.19470000000001</v>
      </c>
      <c r="I289" s="4">
        <v>767.10530000000006</v>
      </c>
      <c r="J289" s="46"/>
      <c r="K289" s="4"/>
      <c r="L289" s="4">
        <v>411.76600000000002</v>
      </c>
      <c r="M289" s="4">
        <v>763.48889999999994</v>
      </c>
      <c r="N289" s="46"/>
      <c r="O289" s="4"/>
      <c r="P289" s="4">
        <v>4.41</v>
      </c>
      <c r="Q289" s="4">
        <v>5.22</v>
      </c>
    </row>
    <row r="290" spans="1:17" ht="23.25" thickBot="1" x14ac:dyDescent="0.4">
      <c r="A290" s="5" t="s">
        <v>17</v>
      </c>
      <c r="B290" s="43"/>
      <c r="C290" s="8"/>
      <c r="D290" s="8">
        <v>82</v>
      </c>
      <c r="E290" s="8">
        <v>153</v>
      </c>
      <c r="F290" s="43"/>
      <c r="G290" s="8"/>
      <c r="H290" s="8">
        <v>408.95699999999999</v>
      </c>
      <c r="I290" s="8">
        <v>701.51800000000003</v>
      </c>
      <c r="J290" s="43"/>
      <c r="K290" s="8"/>
      <c r="L290" s="8">
        <v>408.25369999999998</v>
      </c>
      <c r="M290" s="8">
        <v>697.78629999999998</v>
      </c>
      <c r="N290" s="43"/>
      <c r="O290" s="8"/>
      <c r="P290" s="8">
        <v>4.99</v>
      </c>
      <c r="Q290" s="8">
        <v>4.59</v>
      </c>
    </row>
    <row r="291" spans="1:17" ht="23.25" thickBot="1" x14ac:dyDescent="0.4">
      <c r="A291" s="1" t="s">
        <v>18</v>
      </c>
      <c r="B291" s="46"/>
      <c r="C291" s="4"/>
      <c r="D291" s="4">
        <v>88</v>
      </c>
      <c r="E291" s="4">
        <v>122</v>
      </c>
      <c r="F291" s="46"/>
      <c r="G291" s="4"/>
      <c r="H291" s="4">
        <v>439.01400000000001</v>
      </c>
      <c r="I291" s="4">
        <v>537.43029999999999</v>
      </c>
      <c r="J291" s="46"/>
      <c r="K291" s="4"/>
      <c r="L291" s="4">
        <v>436.51769999999999</v>
      </c>
      <c r="M291" s="4">
        <v>534.67399999999998</v>
      </c>
      <c r="N291" s="46"/>
      <c r="O291" s="4"/>
      <c r="P291" s="4">
        <v>4.99</v>
      </c>
      <c r="Q291" s="4">
        <v>4.41</v>
      </c>
    </row>
    <row r="292" spans="1:17" x14ac:dyDescent="0.35">
      <c r="A292" s="11" t="s">
        <v>20</v>
      </c>
      <c r="B292" s="12"/>
      <c r="C292" s="11"/>
      <c r="D292" s="11">
        <v>936</v>
      </c>
      <c r="E292" s="12">
        <v>1540</v>
      </c>
      <c r="F292" s="11"/>
      <c r="G292" s="11"/>
      <c r="H292" s="13">
        <v>4234.8077000000003</v>
      </c>
      <c r="I292" s="13">
        <v>7203.1835000000001</v>
      </c>
      <c r="J292" s="11"/>
      <c r="K292" s="11"/>
      <c r="L292" s="13">
        <v>4221.4888000000001</v>
      </c>
      <c r="M292" s="13">
        <v>7138.5671000000002</v>
      </c>
      <c r="N292" s="11"/>
      <c r="O292" s="11"/>
      <c r="P292" s="11">
        <v>4.5199999999999996</v>
      </c>
      <c r="Q292" s="11">
        <v>4.68</v>
      </c>
    </row>
    <row r="293" spans="1:17" x14ac:dyDescent="0.35">
      <c r="A293" s="178" t="s">
        <v>0</v>
      </c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  <c r="P293" s="118"/>
      <c r="Q293" s="118"/>
    </row>
    <row r="294" spans="1:17" x14ac:dyDescent="0.35">
      <c r="A294" s="178" t="s">
        <v>387</v>
      </c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18"/>
      <c r="Q294" s="118"/>
    </row>
    <row r="295" spans="1:17" ht="23.25" customHeight="1" thickBot="1" x14ac:dyDescent="0.4">
      <c r="A295" s="179" t="s">
        <v>2</v>
      </c>
      <c r="B295" s="116"/>
      <c r="C295" s="180" t="s">
        <v>3</v>
      </c>
      <c r="D295" s="180"/>
      <c r="E295" s="117"/>
      <c r="F295" s="180" t="s">
        <v>4</v>
      </c>
      <c r="G295" s="180"/>
      <c r="H295" s="117"/>
      <c r="I295" s="117"/>
      <c r="J295" s="181" t="s">
        <v>5</v>
      </c>
      <c r="K295" s="181"/>
      <c r="L295" s="181"/>
      <c r="M295" s="181"/>
      <c r="N295" s="182" t="s">
        <v>6</v>
      </c>
      <c r="O295" s="182"/>
      <c r="P295" s="182"/>
      <c r="Q295" s="182"/>
    </row>
    <row r="296" spans="1:17" ht="24" thickTop="1" thickBot="1" x14ac:dyDescent="0.4">
      <c r="A296" s="180"/>
      <c r="B296" s="9">
        <v>2557</v>
      </c>
      <c r="C296" s="9">
        <v>2558</v>
      </c>
      <c r="D296" s="9">
        <v>2559</v>
      </c>
      <c r="E296" s="9">
        <v>2560</v>
      </c>
      <c r="F296" s="9">
        <v>2557</v>
      </c>
      <c r="G296" s="9">
        <v>2558</v>
      </c>
      <c r="H296" s="9">
        <v>2559</v>
      </c>
      <c r="I296" s="9">
        <v>2560</v>
      </c>
      <c r="J296" s="9">
        <v>2557</v>
      </c>
      <c r="K296" s="9">
        <v>2558</v>
      </c>
      <c r="L296" s="9">
        <v>2559</v>
      </c>
      <c r="M296" s="9">
        <v>2560</v>
      </c>
      <c r="N296" s="10">
        <v>2557</v>
      </c>
      <c r="O296" s="10">
        <v>2558</v>
      </c>
      <c r="P296" s="10">
        <v>2559</v>
      </c>
      <c r="Q296" s="10">
        <v>2560</v>
      </c>
    </row>
    <row r="297" spans="1:17" ht="24" thickTop="1" thickBot="1" x14ac:dyDescent="0.4">
      <c r="A297" s="5" t="s">
        <v>7</v>
      </c>
      <c r="B297" s="6">
        <v>1100</v>
      </c>
      <c r="C297" s="8">
        <v>709</v>
      </c>
      <c r="D297" s="8">
        <v>512</v>
      </c>
      <c r="E297" s="8">
        <v>81</v>
      </c>
      <c r="F297" s="7">
        <v>1485.7648999999999</v>
      </c>
      <c r="G297" s="8">
        <v>987.9076</v>
      </c>
      <c r="H297" s="8">
        <v>715.63139999999999</v>
      </c>
      <c r="I297" s="8">
        <v>138.42250000000001</v>
      </c>
      <c r="J297" s="7">
        <v>1485.7707</v>
      </c>
      <c r="K297" s="8">
        <v>987.9076</v>
      </c>
      <c r="L297" s="8">
        <v>715.56230000000005</v>
      </c>
      <c r="M297" s="8">
        <v>138.42250000000001</v>
      </c>
      <c r="N297" s="8">
        <v>1.35</v>
      </c>
      <c r="O297" s="8">
        <v>1.39</v>
      </c>
      <c r="P297" s="8">
        <v>1.4</v>
      </c>
      <c r="Q297" s="8">
        <v>1.71</v>
      </c>
    </row>
    <row r="298" spans="1:17" ht="23.25" thickBot="1" x14ac:dyDescent="0.4">
      <c r="A298" s="1" t="s">
        <v>8</v>
      </c>
      <c r="B298" s="4">
        <v>906</v>
      </c>
      <c r="C298" s="4">
        <v>592</v>
      </c>
      <c r="D298" s="4">
        <v>655</v>
      </c>
      <c r="E298" s="4">
        <v>18</v>
      </c>
      <c r="F298" s="3">
        <v>1229.3416999999999</v>
      </c>
      <c r="G298" s="4">
        <v>836.39329999999995</v>
      </c>
      <c r="H298" s="4">
        <v>913.55129999999997</v>
      </c>
      <c r="I298" s="4">
        <v>65.466099999999997</v>
      </c>
      <c r="J298" s="3">
        <v>1229.2378000000001</v>
      </c>
      <c r="K298" s="4">
        <v>836.36040000000003</v>
      </c>
      <c r="L298" s="4">
        <v>913.55129999999997</v>
      </c>
      <c r="M298" s="4">
        <v>65.334699999999998</v>
      </c>
      <c r="N298" s="4">
        <v>1.36</v>
      </c>
      <c r="O298" s="4">
        <v>1.41</v>
      </c>
      <c r="P298" s="4">
        <v>1.39</v>
      </c>
      <c r="Q298" s="4">
        <v>3.64</v>
      </c>
    </row>
    <row r="299" spans="1:17" ht="23.25" thickBot="1" x14ac:dyDescent="0.4">
      <c r="A299" s="5" t="s">
        <v>9</v>
      </c>
      <c r="B299" s="8">
        <v>652</v>
      </c>
      <c r="C299" s="8">
        <v>521</v>
      </c>
      <c r="D299" s="8">
        <v>630</v>
      </c>
      <c r="E299" s="8">
        <v>10</v>
      </c>
      <c r="F299" s="8">
        <v>884.77200000000005</v>
      </c>
      <c r="G299" s="8">
        <v>713.23569999999995</v>
      </c>
      <c r="H299" s="8">
        <v>874.67020000000002</v>
      </c>
      <c r="I299" s="8">
        <v>39.693800000000003</v>
      </c>
      <c r="J299" s="8">
        <v>884.77200000000005</v>
      </c>
      <c r="K299" s="8">
        <v>713.23569999999995</v>
      </c>
      <c r="L299" s="8">
        <v>874.53599999999994</v>
      </c>
      <c r="M299" s="8">
        <v>39.693800000000003</v>
      </c>
      <c r="N299" s="8">
        <v>1.36</v>
      </c>
      <c r="O299" s="8">
        <v>1.37</v>
      </c>
      <c r="P299" s="8">
        <v>1.39</v>
      </c>
      <c r="Q299" s="8">
        <v>3.97</v>
      </c>
    </row>
    <row r="300" spans="1:17" ht="23.25" thickBot="1" x14ac:dyDescent="0.4">
      <c r="A300" s="1" t="s">
        <v>10</v>
      </c>
      <c r="B300" s="4">
        <v>812</v>
      </c>
      <c r="C300" s="4">
        <v>591</v>
      </c>
      <c r="D300" s="4">
        <v>483</v>
      </c>
      <c r="E300" s="4">
        <v>105</v>
      </c>
      <c r="F300" s="3">
        <v>1096.8228999999999</v>
      </c>
      <c r="G300" s="4">
        <v>821.52589999999998</v>
      </c>
      <c r="H300" s="4">
        <v>684.74170000000004</v>
      </c>
      <c r="I300" s="4">
        <v>158.07380000000001</v>
      </c>
      <c r="J300" s="3">
        <v>1096.7538</v>
      </c>
      <c r="K300" s="4">
        <v>821.46429999999998</v>
      </c>
      <c r="L300" s="4">
        <v>684.56500000000005</v>
      </c>
      <c r="M300" s="4">
        <v>158.07380000000001</v>
      </c>
      <c r="N300" s="4">
        <v>1.35</v>
      </c>
      <c r="O300" s="4">
        <v>1.39</v>
      </c>
      <c r="P300" s="4">
        <v>1.42</v>
      </c>
      <c r="Q300" s="4">
        <v>1.51</v>
      </c>
    </row>
    <row r="301" spans="1:17" ht="23.25" thickBot="1" x14ac:dyDescent="0.4">
      <c r="A301" s="5" t="s">
        <v>11</v>
      </c>
      <c r="B301" s="8">
        <v>640</v>
      </c>
      <c r="C301" s="8">
        <v>645</v>
      </c>
      <c r="D301" s="8">
        <v>441</v>
      </c>
      <c r="E301" s="8">
        <v>137</v>
      </c>
      <c r="F301" s="8">
        <v>879.60590000000002</v>
      </c>
      <c r="G301" s="8">
        <v>890.73699999999997</v>
      </c>
      <c r="H301" s="8">
        <v>624.07420000000002</v>
      </c>
      <c r="I301" s="8">
        <v>202.6105</v>
      </c>
      <c r="J301" s="8">
        <v>879.60590000000002</v>
      </c>
      <c r="K301" s="8">
        <v>890.79129999999998</v>
      </c>
      <c r="L301" s="8">
        <v>624.07420000000002</v>
      </c>
      <c r="M301" s="8">
        <v>202.6105</v>
      </c>
      <c r="N301" s="8">
        <v>1.37</v>
      </c>
      <c r="O301" s="8">
        <v>1.38</v>
      </c>
      <c r="P301" s="8">
        <v>1.42</v>
      </c>
      <c r="Q301" s="8">
        <v>1.48</v>
      </c>
    </row>
    <row r="302" spans="1:17" ht="23.25" thickBot="1" x14ac:dyDescent="0.4">
      <c r="A302" s="1" t="s">
        <v>12</v>
      </c>
      <c r="B302" s="4">
        <v>778</v>
      </c>
      <c r="C302" s="4">
        <v>741</v>
      </c>
      <c r="D302" s="4">
        <v>571</v>
      </c>
      <c r="E302" s="4">
        <v>165</v>
      </c>
      <c r="F302" s="3">
        <v>1063.8970999999999</v>
      </c>
      <c r="G302" s="3">
        <v>1019.378</v>
      </c>
      <c r="H302" s="4">
        <v>788.28660000000002</v>
      </c>
      <c r="I302" s="4">
        <v>232.11490000000001</v>
      </c>
      <c r="J302" s="3">
        <v>1063.8970999999999</v>
      </c>
      <c r="K302" s="3">
        <v>1019.2133</v>
      </c>
      <c r="L302" s="4">
        <v>788.19269999999995</v>
      </c>
      <c r="M302" s="4">
        <v>232.11490000000001</v>
      </c>
      <c r="N302" s="4">
        <v>1.37</v>
      </c>
      <c r="O302" s="4">
        <v>1.38</v>
      </c>
      <c r="P302" s="4">
        <v>1.38</v>
      </c>
      <c r="Q302" s="4">
        <v>1.41</v>
      </c>
    </row>
    <row r="303" spans="1:17" ht="23.25" thickBot="1" x14ac:dyDescent="0.4">
      <c r="A303" s="5" t="s">
        <v>13</v>
      </c>
      <c r="B303" s="8">
        <v>742</v>
      </c>
      <c r="C303" s="8">
        <v>708</v>
      </c>
      <c r="D303" s="8">
        <v>447</v>
      </c>
      <c r="E303" s="8">
        <v>181</v>
      </c>
      <c r="F303" s="7">
        <v>1004.0154</v>
      </c>
      <c r="G303" s="8">
        <v>971.00710000000004</v>
      </c>
      <c r="H303" s="8">
        <v>624.21199999999999</v>
      </c>
      <c r="I303" s="8">
        <v>258.27609999999999</v>
      </c>
      <c r="J303" s="7">
        <v>1003.8647999999999</v>
      </c>
      <c r="K303" s="8">
        <v>970.88080000000002</v>
      </c>
      <c r="L303" s="8">
        <v>624.21199999999999</v>
      </c>
      <c r="M303" s="8">
        <v>258.27609999999999</v>
      </c>
      <c r="N303" s="8">
        <v>1.35</v>
      </c>
      <c r="O303" s="8">
        <v>1.37</v>
      </c>
      <c r="P303" s="8">
        <v>1.4</v>
      </c>
      <c r="Q303" s="8">
        <v>1.43</v>
      </c>
    </row>
    <row r="304" spans="1:17" ht="23.25" thickBot="1" x14ac:dyDescent="0.4">
      <c r="A304" s="1" t="s">
        <v>14</v>
      </c>
      <c r="B304" s="4">
        <v>907</v>
      </c>
      <c r="C304" s="4">
        <v>729</v>
      </c>
      <c r="D304" s="4">
        <v>464</v>
      </c>
      <c r="E304" s="4">
        <v>147</v>
      </c>
      <c r="F304" s="3">
        <v>1244.8903</v>
      </c>
      <c r="G304" s="3">
        <v>1025.8081</v>
      </c>
      <c r="H304" s="4">
        <v>657.65160000000003</v>
      </c>
      <c r="I304" s="4">
        <v>219.07579999999999</v>
      </c>
      <c r="J304" s="3">
        <v>1244.8001999999999</v>
      </c>
      <c r="K304" s="3">
        <v>1025.7695000000001</v>
      </c>
      <c r="L304" s="4">
        <v>657.65160000000003</v>
      </c>
      <c r="M304" s="4">
        <v>219.07579999999999</v>
      </c>
      <c r="N304" s="4">
        <v>1.37</v>
      </c>
      <c r="O304" s="4">
        <v>1.41</v>
      </c>
      <c r="P304" s="4">
        <v>1.42</v>
      </c>
      <c r="Q304" s="4">
        <v>1.49</v>
      </c>
    </row>
    <row r="305" spans="1:17" ht="23.25" thickBot="1" x14ac:dyDescent="0.4">
      <c r="A305" s="5" t="s">
        <v>15</v>
      </c>
      <c r="B305" s="8">
        <v>994</v>
      </c>
      <c r="C305" s="8">
        <v>688</v>
      </c>
      <c r="D305" s="8">
        <v>522</v>
      </c>
      <c r="E305" s="8">
        <v>128</v>
      </c>
      <c r="F305" s="7">
        <v>1367.7800999999999</v>
      </c>
      <c r="G305" s="8">
        <v>941.85329999999999</v>
      </c>
      <c r="H305" s="8">
        <v>742.69680000000005</v>
      </c>
      <c r="I305" s="8">
        <v>185.9941</v>
      </c>
      <c r="J305" s="7">
        <v>1367.8087</v>
      </c>
      <c r="K305" s="8">
        <v>941.75019999999995</v>
      </c>
      <c r="L305" s="8">
        <v>742.303</v>
      </c>
      <c r="M305" s="8">
        <v>185.9941</v>
      </c>
      <c r="N305" s="8">
        <v>1.38</v>
      </c>
      <c r="O305" s="8">
        <v>1.37</v>
      </c>
      <c r="P305" s="8">
        <v>1.42</v>
      </c>
      <c r="Q305" s="8">
        <v>1.45</v>
      </c>
    </row>
    <row r="306" spans="1:17" ht="23.25" thickBot="1" x14ac:dyDescent="0.4">
      <c r="A306" s="1" t="s">
        <v>16</v>
      </c>
      <c r="B306" s="2">
        <v>1020</v>
      </c>
      <c r="C306" s="4">
        <v>611</v>
      </c>
      <c r="D306" s="4">
        <v>521</v>
      </c>
      <c r="E306" s="4">
        <v>52</v>
      </c>
      <c r="F306" s="3">
        <v>1412.6460999999999</v>
      </c>
      <c r="G306" s="4">
        <v>846.49770000000001</v>
      </c>
      <c r="H306" s="4">
        <v>727.16300000000001</v>
      </c>
      <c r="I306" s="4">
        <v>97.8917</v>
      </c>
      <c r="J306" s="3">
        <v>1412.6457</v>
      </c>
      <c r="K306" s="4">
        <v>846.55029999999999</v>
      </c>
      <c r="L306" s="4">
        <v>727.16300000000001</v>
      </c>
      <c r="M306" s="4">
        <v>97.8917</v>
      </c>
      <c r="N306" s="4">
        <v>1.38</v>
      </c>
      <c r="O306" s="4">
        <v>1.39</v>
      </c>
      <c r="P306" s="4">
        <v>1.4</v>
      </c>
      <c r="Q306" s="4">
        <v>1.88</v>
      </c>
    </row>
    <row r="307" spans="1:17" ht="23.25" thickBot="1" x14ac:dyDescent="0.4">
      <c r="A307" s="5" t="s">
        <v>17</v>
      </c>
      <c r="B307" s="8">
        <v>972</v>
      </c>
      <c r="C307" s="8">
        <v>438</v>
      </c>
      <c r="D307" s="8">
        <v>497</v>
      </c>
      <c r="E307" s="8">
        <v>22</v>
      </c>
      <c r="F307" s="7">
        <v>1338.6883</v>
      </c>
      <c r="G307" s="8">
        <v>619.04899999999998</v>
      </c>
      <c r="H307" s="8">
        <v>703.76329999999996</v>
      </c>
      <c r="I307" s="8">
        <v>43.339199999999998</v>
      </c>
      <c r="J307" s="7">
        <v>1338.6436000000001</v>
      </c>
      <c r="K307" s="8">
        <v>619.07910000000004</v>
      </c>
      <c r="L307" s="8">
        <v>703.76329999999996</v>
      </c>
      <c r="M307" s="8">
        <v>43.339199999999998</v>
      </c>
      <c r="N307" s="8">
        <v>1.38</v>
      </c>
      <c r="O307" s="8">
        <v>1.41</v>
      </c>
      <c r="P307" s="8">
        <v>1.42</v>
      </c>
      <c r="Q307" s="8">
        <v>1.97</v>
      </c>
    </row>
    <row r="308" spans="1:17" ht="23.25" thickBot="1" x14ac:dyDescent="0.4">
      <c r="A308" s="1" t="s">
        <v>18</v>
      </c>
      <c r="B308" s="4">
        <v>751</v>
      </c>
      <c r="C308" s="4">
        <v>532</v>
      </c>
      <c r="D308" s="4">
        <v>590</v>
      </c>
      <c r="E308" s="4">
        <v>25</v>
      </c>
      <c r="F308" s="3">
        <v>1046.9974</v>
      </c>
      <c r="G308" s="4">
        <v>746.79870000000005</v>
      </c>
      <c r="H308" s="4">
        <v>853.02800000000002</v>
      </c>
      <c r="I308" s="4">
        <v>95.046800000000005</v>
      </c>
      <c r="J308" s="3">
        <v>1046.9259</v>
      </c>
      <c r="K308" s="4">
        <v>746.79870000000005</v>
      </c>
      <c r="L308" s="4">
        <v>853.02800000000002</v>
      </c>
      <c r="M308" s="4">
        <v>95.046800000000005</v>
      </c>
      <c r="N308" s="4">
        <v>1.39</v>
      </c>
      <c r="O308" s="4">
        <v>1.4</v>
      </c>
      <c r="P308" s="4">
        <v>1.45</v>
      </c>
      <c r="Q308" s="4">
        <v>3.8</v>
      </c>
    </row>
    <row r="309" spans="1:17" x14ac:dyDescent="0.35">
      <c r="A309" s="11" t="s">
        <v>20</v>
      </c>
      <c r="B309" s="12">
        <v>10274</v>
      </c>
      <c r="C309" s="12">
        <v>7505</v>
      </c>
      <c r="D309" s="12">
        <v>6333</v>
      </c>
      <c r="E309" s="12">
        <v>1071</v>
      </c>
      <c r="F309" s="13">
        <v>14055.222100000001</v>
      </c>
      <c r="G309" s="13">
        <v>10420.1914</v>
      </c>
      <c r="H309" s="13">
        <v>8909.4701000000005</v>
      </c>
      <c r="I309" s="13">
        <v>1736.0053</v>
      </c>
      <c r="J309" s="13">
        <v>14054.726199999999</v>
      </c>
      <c r="K309" s="13">
        <v>10419.8012</v>
      </c>
      <c r="L309" s="13">
        <v>8908.6023999999998</v>
      </c>
      <c r="M309" s="13">
        <v>1735.8739</v>
      </c>
      <c r="N309" s="11">
        <v>1.37</v>
      </c>
      <c r="O309" s="11">
        <v>1.39</v>
      </c>
      <c r="P309" s="11">
        <v>1.41</v>
      </c>
      <c r="Q309" s="11">
        <v>1.62</v>
      </c>
    </row>
  </sheetData>
  <mergeCells count="127">
    <mergeCell ref="A261:A262"/>
    <mergeCell ref="C261:D261"/>
    <mergeCell ref="F261:G261"/>
    <mergeCell ref="A259:O259"/>
    <mergeCell ref="A260:O260"/>
    <mergeCell ref="A244:A245"/>
    <mergeCell ref="C244:D244"/>
    <mergeCell ref="F244:G244"/>
    <mergeCell ref="J244:M244"/>
    <mergeCell ref="N244:Q244"/>
    <mergeCell ref="J261:M261"/>
    <mergeCell ref="N261:Q261"/>
    <mergeCell ref="A242:O242"/>
    <mergeCell ref="A243:O243"/>
    <mergeCell ref="A227:A228"/>
    <mergeCell ref="C227:D227"/>
    <mergeCell ref="F227:G227"/>
    <mergeCell ref="A225:O225"/>
    <mergeCell ref="A226:O226"/>
    <mergeCell ref="J227:M227"/>
    <mergeCell ref="N227:Q227"/>
    <mergeCell ref="A210:A211"/>
    <mergeCell ref="C210:D210"/>
    <mergeCell ref="F210:G210"/>
    <mergeCell ref="A208:O208"/>
    <mergeCell ref="A209:O209"/>
    <mergeCell ref="A193:A194"/>
    <mergeCell ref="C193:D193"/>
    <mergeCell ref="F193:G193"/>
    <mergeCell ref="J193:M193"/>
    <mergeCell ref="N193:Q193"/>
    <mergeCell ref="J210:M210"/>
    <mergeCell ref="N210:Q210"/>
    <mergeCell ref="A191:O191"/>
    <mergeCell ref="A192:O192"/>
    <mergeCell ref="A176:A177"/>
    <mergeCell ref="C176:D176"/>
    <mergeCell ref="F176:G176"/>
    <mergeCell ref="A174:O174"/>
    <mergeCell ref="A175:O175"/>
    <mergeCell ref="J176:M176"/>
    <mergeCell ref="N176:Q176"/>
    <mergeCell ref="A159:A160"/>
    <mergeCell ref="C159:D159"/>
    <mergeCell ref="F159:G159"/>
    <mergeCell ref="A157:O157"/>
    <mergeCell ref="A158:O158"/>
    <mergeCell ref="A142:A143"/>
    <mergeCell ref="C142:D142"/>
    <mergeCell ref="F142:G142"/>
    <mergeCell ref="J142:M142"/>
    <mergeCell ref="N142:Q142"/>
    <mergeCell ref="J159:M159"/>
    <mergeCell ref="N159:Q159"/>
    <mergeCell ref="A140:O140"/>
    <mergeCell ref="A141:O141"/>
    <mergeCell ref="A124:A125"/>
    <mergeCell ref="C124:D124"/>
    <mergeCell ref="F124:G124"/>
    <mergeCell ref="A122:O122"/>
    <mergeCell ref="A123:O123"/>
    <mergeCell ref="J124:M124"/>
    <mergeCell ref="N124:Q124"/>
    <mergeCell ref="A107:A108"/>
    <mergeCell ref="C107:D107"/>
    <mergeCell ref="F107:G107"/>
    <mergeCell ref="A105:O105"/>
    <mergeCell ref="A106:O106"/>
    <mergeCell ref="A90:A91"/>
    <mergeCell ref="C90:D90"/>
    <mergeCell ref="F90:G90"/>
    <mergeCell ref="J90:M90"/>
    <mergeCell ref="N90:Q90"/>
    <mergeCell ref="J107:M107"/>
    <mergeCell ref="N107:Q107"/>
    <mergeCell ref="A88:O88"/>
    <mergeCell ref="A89:O89"/>
    <mergeCell ref="A73:A74"/>
    <mergeCell ref="C73:D73"/>
    <mergeCell ref="F73:G73"/>
    <mergeCell ref="A71:O71"/>
    <mergeCell ref="A72:O72"/>
    <mergeCell ref="J73:M73"/>
    <mergeCell ref="N73:Q73"/>
    <mergeCell ref="F20:G20"/>
    <mergeCell ref="A18:O18"/>
    <mergeCell ref="A19:O19"/>
    <mergeCell ref="J3:M3"/>
    <mergeCell ref="N3:Q3"/>
    <mergeCell ref="J20:M20"/>
    <mergeCell ref="N20:Q20"/>
    <mergeCell ref="A55:A56"/>
    <mergeCell ref="C55:D55"/>
    <mergeCell ref="F55:G55"/>
    <mergeCell ref="A53:O53"/>
    <mergeCell ref="A54:O54"/>
    <mergeCell ref="A37:A38"/>
    <mergeCell ref="C37:D37"/>
    <mergeCell ref="F37:G37"/>
    <mergeCell ref="J37:M37"/>
    <mergeCell ref="N37:Q37"/>
    <mergeCell ref="J55:M55"/>
    <mergeCell ref="N55:Q55"/>
    <mergeCell ref="R1:R2"/>
    <mergeCell ref="A295:A296"/>
    <mergeCell ref="C295:D295"/>
    <mergeCell ref="F295:G295"/>
    <mergeCell ref="J295:M295"/>
    <mergeCell ref="N295:Q295"/>
    <mergeCell ref="A276:O276"/>
    <mergeCell ref="A277:O277"/>
    <mergeCell ref="A278:A279"/>
    <mergeCell ref="C278:D278"/>
    <mergeCell ref="F278:G278"/>
    <mergeCell ref="J278:M278"/>
    <mergeCell ref="N278:Q278"/>
    <mergeCell ref="A293:O293"/>
    <mergeCell ref="A294:O294"/>
    <mergeCell ref="A3:A4"/>
    <mergeCell ref="C3:D3"/>
    <mergeCell ref="F3:G3"/>
    <mergeCell ref="A1:O1"/>
    <mergeCell ref="A2:O2"/>
    <mergeCell ref="A35:O35"/>
    <mergeCell ref="A36:O36"/>
    <mergeCell ref="A20:A21"/>
    <mergeCell ref="C20:D20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H5" sqref="H5:I17"/>
    </sheetView>
  </sheetViews>
  <sheetFormatPr defaultRowHeight="22.5" x14ac:dyDescent="0.35"/>
  <cols>
    <col min="4" max="7" width="9.625" bestFit="1" customWidth="1"/>
  </cols>
  <sheetData>
    <row r="1" spans="1:9" ht="22.5" customHeight="1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9" ht="22.5" customHeight="1" x14ac:dyDescent="0.35">
      <c r="A2" s="178" t="s">
        <v>387</v>
      </c>
      <c r="B2" s="178"/>
      <c r="C2" s="178"/>
      <c r="D2" s="178"/>
      <c r="E2" s="178"/>
      <c r="F2" s="178"/>
      <c r="G2" s="178"/>
      <c r="H2" s="178"/>
      <c r="I2" s="178"/>
    </row>
    <row r="3" spans="1:9" ht="23.25" customHeight="1" thickBot="1" x14ac:dyDescent="0.4">
      <c r="A3" s="179" t="s">
        <v>2</v>
      </c>
      <c r="B3" s="180" t="s">
        <v>3</v>
      </c>
      <c r="C3" s="180"/>
      <c r="D3" s="180" t="s">
        <v>4</v>
      </c>
      <c r="E3" s="180"/>
      <c r="F3" s="180" t="s">
        <v>5</v>
      </c>
      <c r="G3" s="180"/>
      <c r="H3" s="194" t="s">
        <v>6</v>
      </c>
      <c r="I3" s="194"/>
    </row>
    <row r="4" spans="1:9" ht="24" thickTop="1" thickBot="1" x14ac:dyDescent="0.4">
      <c r="A4" s="180"/>
      <c r="B4" s="9">
        <v>2559</v>
      </c>
      <c r="C4" s="9">
        <v>2560</v>
      </c>
      <c r="D4" s="9">
        <v>2559</v>
      </c>
      <c r="E4" s="9">
        <v>2560</v>
      </c>
      <c r="F4" s="9">
        <v>2559</v>
      </c>
      <c r="G4" s="9">
        <v>2560</v>
      </c>
      <c r="H4" s="10">
        <v>2559</v>
      </c>
      <c r="I4" s="10">
        <v>2560</v>
      </c>
    </row>
    <row r="5" spans="1:9" ht="24" thickTop="1" thickBot="1" x14ac:dyDescent="0.4">
      <c r="A5" s="5" t="s">
        <v>7</v>
      </c>
      <c r="B5" s="8">
        <v>512</v>
      </c>
      <c r="C5" s="8">
        <v>81</v>
      </c>
      <c r="D5" s="8">
        <v>715.63139999999999</v>
      </c>
      <c r="E5" s="8">
        <v>138.42250000000001</v>
      </c>
      <c r="F5" s="8">
        <v>715.56230000000005</v>
      </c>
      <c r="G5" s="8">
        <v>138.42250000000001</v>
      </c>
      <c r="H5" s="8">
        <v>1.4</v>
      </c>
      <c r="I5" s="8">
        <v>1.71</v>
      </c>
    </row>
    <row r="6" spans="1:9" ht="23.25" thickBot="1" x14ac:dyDescent="0.4">
      <c r="A6" s="1" t="s">
        <v>8</v>
      </c>
      <c r="B6" s="4">
        <v>655</v>
      </c>
      <c r="C6" s="4">
        <v>18</v>
      </c>
      <c r="D6" s="4">
        <v>913.55129999999997</v>
      </c>
      <c r="E6" s="4">
        <v>65.466099999999997</v>
      </c>
      <c r="F6" s="4">
        <v>913.55129999999997</v>
      </c>
      <c r="G6" s="4">
        <v>65.334699999999998</v>
      </c>
      <c r="H6" s="4">
        <v>1.39</v>
      </c>
      <c r="I6" s="4">
        <v>3.64</v>
      </c>
    </row>
    <row r="7" spans="1:9" ht="23.25" thickBot="1" x14ac:dyDescent="0.4">
      <c r="A7" s="5" t="s">
        <v>9</v>
      </c>
      <c r="B7" s="8">
        <v>630</v>
      </c>
      <c r="C7" s="8">
        <v>10</v>
      </c>
      <c r="D7" s="8">
        <v>874.67020000000002</v>
      </c>
      <c r="E7" s="8">
        <v>39.693800000000003</v>
      </c>
      <c r="F7" s="8">
        <v>874.53599999999994</v>
      </c>
      <c r="G7" s="8">
        <v>39.693800000000003</v>
      </c>
      <c r="H7" s="8">
        <v>1.39</v>
      </c>
      <c r="I7" s="8">
        <v>3.97</v>
      </c>
    </row>
    <row r="8" spans="1:9" ht="23.25" thickBot="1" x14ac:dyDescent="0.4">
      <c r="A8" s="1" t="s">
        <v>10</v>
      </c>
      <c r="B8" s="4">
        <v>483</v>
      </c>
      <c r="C8" s="4">
        <v>105</v>
      </c>
      <c r="D8" s="4">
        <v>684.74170000000004</v>
      </c>
      <c r="E8" s="4">
        <v>158.07380000000001</v>
      </c>
      <c r="F8" s="4">
        <v>684.56500000000005</v>
      </c>
      <c r="G8" s="4">
        <v>158.07380000000001</v>
      </c>
      <c r="H8" s="4">
        <v>1.42</v>
      </c>
      <c r="I8" s="4">
        <v>1.51</v>
      </c>
    </row>
    <row r="9" spans="1:9" ht="23.25" thickBot="1" x14ac:dyDescent="0.4">
      <c r="A9" s="5" t="s">
        <v>11</v>
      </c>
      <c r="B9" s="8">
        <v>441</v>
      </c>
      <c r="C9" s="8">
        <v>137</v>
      </c>
      <c r="D9" s="8">
        <v>624.07420000000002</v>
      </c>
      <c r="E9" s="8">
        <v>202.6105</v>
      </c>
      <c r="F9" s="8">
        <v>624.07420000000002</v>
      </c>
      <c r="G9" s="8">
        <v>202.6105</v>
      </c>
      <c r="H9" s="8">
        <v>1.42</v>
      </c>
      <c r="I9" s="8">
        <v>1.48</v>
      </c>
    </row>
    <row r="10" spans="1:9" ht="23.25" thickBot="1" x14ac:dyDescent="0.4">
      <c r="A10" s="1" t="s">
        <v>12</v>
      </c>
      <c r="B10" s="4">
        <v>571</v>
      </c>
      <c r="C10" s="4">
        <v>165</v>
      </c>
      <c r="D10" s="4">
        <v>788.28660000000002</v>
      </c>
      <c r="E10" s="4">
        <v>232.11490000000001</v>
      </c>
      <c r="F10" s="4">
        <v>788.19269999999995</v>
      </c>
      <c r="G10" s="4">
        <v>232.11490000000001</v>
      </c>
      <c r="H10" s="4">
        <v>1.38</v>
      </c>
      <c r="I10" s="4">
        <v>1.41</v>
      </c>
    </row>
    <row r="11" spans="1:9" ht="23.25" thickBot="1" x14ac:dyDescent="0.4">
      <c r="A11" s="5" t="s">
        <v>13</v>
      </c>
      <c r="B11" s="8">
        <v>447</v>
      </c>
      <c r="C11" s="8">
        <v>181</v>
      </c>
      <c r="D11" s="8">
        <v>624.21199999999999</v>
      </c>
      <c r="E11" s="8">
        <v>258.27609999999999</v>
      </c>
      <c r="F11" s="8">
        <v>624.21199999999999</v>
      </c>
      <c r="G11" s="8">
        <v>258.27609999999999</v>
      </c>
      <c r="H11" s="8">
        <v>1.4</v>
      </c>
      <c r="I11" s="8">
        <v>1.43</v>
      </c>
    </row>
    <row r="12" spans="1:9" ht="23.25" thickBot="1" x14ac:dyDescent="0.4">
      <c r="A12" s="1" t="s">
        <v>14</v>
      </c>
      <c r="B12" s="4">
        <v>464</v>
      </c>
      <c r="C12" s="4">
        <v>147</v>
      </c>
      <c r="D12" s="4">
        <v>657.65160000000003</v>
      </c>
      <c r="E12" s="4">
        <v>219.07579999999999</v>
      </c>
      <c r="F12" s="4">
        <v>657.65160000000003</v>
      </c>
      <c r="G12" s="4">
        <v>219.07579999999999</v>
      </c>
      <c r="H12" s="4">
        <v>1.42</v>
      </c>
      <c r="I12" s="4">
        <v>1.49</v>
      </c>
    </row>
    <row r="13" spans="1:9" ht="23.25" thickBot="1" x14ac:dyDescent="0.4">
      <c r="A13" s="5" t="s">
        <v>15</v>
      </c>
      <c r="B13" s="8">
        <v>522</v>
      </c>
      <c r="C13" s="8">
        <v>128</v>
      </c>
      <c r="D13" s="8">
        <v>742.69680000000005</v>
      </c>
      <c r="E13" s="8">
        <v>185.9941</v>
      </c>
      <c r="F13" s="8">
        <v>742.303</v>
      </c>
      <c r="G13" s="8">
        <v>185.9941</v>
      </c>
      <c r="H13" s="8">
        <v>1.42</v>
      </c>
      <c r="I13" s="8">
        <v>1.45</v>
      </c>
    </row>
    <row r="14" spans="1:9" ht="23.25" thickBot="1" x14ac:dyDescent="0.4">
      <c r="A14" s="1" t="s">
        <v>16</v>
      </c>
      <c r="B14" s="4">
        <v>521</v>
      </c>
      <c r="C14" s="4">
        <v>52</v>
      </c>
      <c r="D14" s="4">
        <v>727.16300000000001</v>
      </c>
      <c r="E14" s="4">
        <v>97.8917</v>
      </c>
      <c r="F14" s="4">
        <v>727.16300000000001</v>
      </c>
      <c r="G14" s="4">
        <v>97.8917</v>
      </c>
      <c r="H14" s="4">
        <v>1.4</v>
      </c>
      <c r="I14" s="4">
        <v>1.88</v>
      </c>
    </row>
    <row r="15" spans="1:9" ht="23.25" thickBot="1" x14ac:dyDescent="0.4">
      <c r="A15" s="5" t="s">
        <v>17</v>
      </c>
      <c r="B15" s="8">
        <v>497</v>
      </c>
      <c r="C15" s="8">
        <v>22</v>
      </c>
      <c r="D15" s="8">
        <v>703.76329999999996</v>
      </c>
      <c r="E15" s="8">
        <v>43.339199999999998</v>
      </c>
      <c r="F15" s="8">
        <v>703.76329999999996</v>
      </c>
      <c r="G15" s="8">
        <v>43.339199999999998</v>
      </c>
      <c r="H15" s="8">
        <v>1.42</v>
      </c>
      <c r="I15" s="8">
        <v>1.97</v>
      </c>
    </row>
    <row r="16" spans="1:9" ht="23.25" thickBot="1" x14ac:dyDescent="0.4">
      <c r="A16" s="1" t="s">
        <v>18</v>
      </c>
      <c r="B16" s="4">
        <v>590</v>
      </c>
      <c r="C16" s="4">
        <v>25</v>
      </c>
      <c r="D16" s="4">
        <v>853.02800000000002</v>
      </c>
      <c r="E16" s="4">
        <v>95.046800000000005</v>
      </c>
      <c r="F16" s="4">
        <v>853.02800000000002</v>
      </c>
      <c r="G16" s="4">
        <v>95.046800000000005</v>
      </c>
      <c r="H16" s="4">
        <v>1.45</v>
      </c>
      <c r="I16" s="4">
        <v>3.8</v>
      </c>
    </row>
    <row r="17" spans="1:9" x14ac:dyDescent="0.35">
      <c r="A17" s="11" t="s">
        <v>20</v>
      </c>
      <c r="B17" s="12">
        <v>6333</v>
      </c>
      <c r="C17" s="12">
        <v>1071</v>
      </c>
      <c r="D17" s="13">
        <v>8909.4701000000005</v>
      </c>
      <c r="E17" s="13">
        <v>1736.0053</v>
      </c>
      <c r="F17" s="13">
        <v>8908.6023999999998</v>
      </c>
      <c r="G17" s="13">
        <v>1735.8739</v>
      </c>
      <c r="H17" s="11">
        <v>1.41</v>
      </c>
      <c r="I17" s="11">
        <v>1.62</v>
      </c>
    </row>
    <row r="18" spans="1:9" x14ac:dyDescent="0.35">
      <c r="A18" t="s">
        <v>405</v>
      </c>
    </row>
    <row r="19" spans="1:9" x14ac:dyDescent="0.35">
      <c r="A19" s="193"/>
      <c r="B19" s="193"/>
      <c r="C19" s="193"/>
      <c r="D19" s="193"/>
      <c r="E19" s="193"/>
      <c r="F19" s="193"/>
      <c r="G19" s="193"/>
      <c r="H19" s="193"/>
      <c r="I19" s="193"/>
    </row>
    <row r="20" spans="1:9" x14ac:dyDescent="0.35">
      <c r="A20" s="172"/>
    </row>
  </sheetData>
  <mergeCells count="8">
    <mergeCell ref="A19:I19"/>
    <mergeCell ref="A1:I1"/>
    <mergeCell ref="A2:I2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O15" sqref="O15"/>
    </sheetView>
  </sheetViews>
  <sheetFormatPr defaultRowHeight="22.5" x14ac:dyDescent="0.35"/>
  <cols>
    <col min="6" max="8" width="9.75" bestFit="1" customWidth="1"/>
    <col min="9" max="9" width="9.25" bestFit="1" customWidth="1"/>
    <col min="10" max="12" width="9.875" bestFit="1" customWidth="1"/>
    <col min="13" max="13" width="9.25" bestFit="1" customWidth="1"/>
  </cols>
  <sheetData>
    <row r="1" spans="1:17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18"/>
      <c r="Q1" s="118"/>
    </row>
    <row r="2" spans="1:17" x14ac:dyDescent="0.35">
      <c r="A2" s="178" t="s">
        <v>388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18"/>
      <c r="Q2" s="118"/>
    </row>
    <row r="3" spans="1:17" ht="23.25" thickBot="1" x14ac:dyDescent="0.4">
      <c r="A3" s="179" t="s">
        <v>2</v>
      </c>
      <c r="B3" s="116"/>
      <c r="C3" s="180" t="s">
        <v>3</v>
      </c>
      <c r="D3" s="180"/>
      <c r="E3" s="117"/>
      <c r="F3" s="180" t="s">
        <v>4</v>
      </c>
      <c r="G3" s="180"/>
      <c r="H3" s="117"/>
      <c r="I3" s="117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7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7" ht="24" thickTop="1" thickBot="1" x14ac:dyDescent="0.4">
      <c r="A5" s="5" t="s">
        <v>7</v>
      </c>
      <c r="B5" s="6">
        <f>+dataอยุธยา!B5+dataอยุธยา!B22+dataอยุธยา!B39+dataอยุธยา!B57+dataอยุธยา!B75+dataอยุธยา!B92+dataอยุธยา!B109+dataอยุธยา!B126+dataอยุธยา!B144+dataอยุธยา!B161+dataอยุธยา!B178+dataอยุธยา!B195+dataอยุธยา!B212+dataอยุธยา!B229+dataอยุธยา!B246+dataอยุธยา!B263+dataอยุธยา!B280+dataอยุธยา!B297</f>
        <v>6153</v>
      </c>
      <c r="C5" s="6">
        <f>+dataอยุธยา!C5+dataอยุธยา!C22+dataอยุธยา!C39+dataอยุธยา!C57+dataอยุธยา!C75+dataอยุธยา!C92+dataอยุธยา!C109+dataอยุธยา!C126+dataอยุธยา!C144+dataอยุธยา!C161+dataอยุธยา!C178+dataอยุธยา!C195+dataอยุธยา!C212+dataอยุธยา!C229+dataอยุธยา!C246+dataอยุธยา!C263+dataอยุธยา!C280+dataอยุธยา!C297</f>
        <v>5404</v>
      </c>
      <c r="D5" s="6">
        <f>+dataอยุธยา!D5+dataอยุธยา!D22+dataอยุธยา!D39+dataอยุธยา!D57+dataอยุธยา!D75+dataอยุธยา!D92+dataอยุธยา!D109+dataอยุธยา!D126+dataอยุธยา!D144+dataอยุธยา!D161+dataอยุธยา!D178+dataอยุธยา!D195+dataอยุธยา!D212+dataอยุธยา!D229+dataอยุธยา!D246+dataอยุธยา!D263+dataอยุธยา!D280+dataอยุธยา!D297</f>
        <v>5909</v>
      </c>
      <c r="E5" s="6">
        <f>+dataอยุธยา!E5+dataอยุธยา!E22+dataอยุธยา!E39+dataอยุธยา!E57+dataอยุธยา!E75+dataอยุธยา!E92+dataอยุธยา!E109+dataอยุธยา!E126+dataอยุธยา!E144+dataอยุธยา!E161+dataอยุธยา!E178+dataอยุธยา!E195+dataอยุธยา!E212+dataอยุธยา!E229+dataอยุธยา!E246+dataอยุธยา!E263+dataอยุธยา!E280+dataอยุธยา!E297</f>
        <v>5337</v>
      </c>
      <c r="F5" s="121">
        <f>+dataอยุธยา!F5+dataอยุธยา!F22+dataอยุธยา!F39+dataอยุธยา!F57+dataอยุธยา!F75+dataอยุธยา!F92+dataอยุธยา!F109+dataอยุธยา!F126+dataอยุธยา!F144+dataอยุธยา!F161+dataอยุธยา!F178+dataอยุธยา!F195+dataอยุธยา!F212+dataอยุธยา!F229+dataอยุธยา!F246+dataอยุธยา!F263+dataอยุธยา!F280+dataอยุธยา!F297</f>
        <v>6893.2990999999993</v>
      </c>
      <c r="G5" s="121">
        <f>+dataอยุธยา!G5+dataอยุธยา!G22+dataอยุธยา!G39+dataอยุธยา!G57+dataอยุธยา!G75+dataอยุธยา!G92+dataอยุธยา!G109+dataอยุธยา!G126+dataอยุธยา!G144+dataอยุธยา!G161+dataอยุธยา!G178+dataอยุธยา!G195+dataอยุธยา!G212+dataอยุธยา!G229+dataอยุธยา!G246+dataอยุธยา!G263+dataอยุธยา!G280+dataอยุธยา!G297</f>
        <v>6191.8655000000017</v>
      </c>
      <c r="H5" s="121">
        <f>+dataอยุธยา!H5+dataอยุธยา!H22+dataอยุธยา!H39+dataอยุธยา!H57+dataอยุธยา!H75+dataอยุธยา!H92+dataอยุธยา!H109+dataอยุธยา!H126+dataอยุธยา!H144+dataอยุธยา!H161+dataอยุธยา!H178+dataอยุธยา!H195+dataอยุธยา!H212+dataอยุธยา!H229+dataอยุธยา!H246+dataอยุธยา!H263+dataอยุธยา!H280+dataอยุธยา!H297</f>
        <v>6851.7885000000033</v>
      </c>
      <c r="I5" s="121">
        <f>+dataอยุธยา!I5+dataอยุธยา!I22+dataอยุธยา!I39+dataอยุธยา!I57+dataอยุธยา!I75+dataอยุธยา!I92+dataอยุธยา!I109+dataอยุธยา!I126+dataอยุธยา!I144+dataอยุธยา!I161+dataอยุธยา!I178+dataอยุธยา!I195+dataอยุธยา!I212+dataอยุธยา!I229+dataอยุธยา!I246+dataอยุธยา!I263+dataอยุธยา!I280+dataอยุธยา!I297</f>
        <v>6533.6915000000008</v>
      </c>
      <c r="J5" s="121">
        <f>+dataอยุธยา!J5+dataอยุธยา!J22+dataอยุธยา!J39+dataอยุธยา!J57+dataอยุธยา!J75+dataอยุธยา!J92+dataอยุธยา!J109+dataอยุธยา!J126+dataอยุธยา!J144+dataอยุธยา!J161+dataอยุธยา!J178+dataอยุธยา!J195+dataอยุธยา!J212+dataอยุธยา!J229+dataอยุธยา!J246+dataอยุธยา!J263+dataอยุธยา!J280+dataอยุธยา!J297</f>
        <v>6884.9195999999993</v>
      </c>
      <c r="K5" s="121">
        <f>+dataอยุธยา!K5+dataอยุธยา!K22+dataอยุธยา!K39+dataอยุธยา!K57+dataอยุธยา!K75+dataอยุธยา!K92+dataอยุธยา!K109+dataอยุธยา!K126+dataอยุธยา!K144+dataอยุธยา!K161+dataอยุธยา!K178+dataอยุธยา!K195+dataอยุธยา!K212+dataอยุธยา!K229+dataอยุธยา!K246+dataอยุธยา!K263+dataอยุธยา!K280+dataอยุธยา!K297</f>
        <v>6186.7826000000005</v>
      </c>
      <c r="L5" s="121">
        <f>+dataอยุธยา!L5+dataอยุธยา!L22+dataอยุธยา!L39+dataอยุธยา!L57+dataอยุธยา!L75+dataอยุธยา!L92+dataอยุธยา!L109+dataอยุธยา!L126+dataอยุธยา!L144+dataอยุธยา!L161+dataอยุธยา!L178+dataอยุธยา!L195+dataอยุธยา!L212+dataอยุธยา!L229+dataอยุธยา!L246+dataอยุธยา!L263+dataอยุธยา!L280+dataอยุธยา!L297</f>
        <v>6841.5711999999985</v>
      </c>
      <c r="M5" s="121">
        <f>+dataอยุธยา!M5+dataอยุธยา!M22+dataอยุธยา!M39+dataอยุธยา!M57+dataอยุธยา!M75+dataอยุธยา!M92+dataอยุธยา!M109+dataอยุธยา!M126+dataอยุธยา!M144+dataอยุธยา!M161+dataอยุธยา!M178+dataอยุธยา!M195+dataอยุธยา!M212+dataอยุธยา!M229+dataอยุธยา!M246+dataอยุธยา!M263+dataอยุธยา!M280+dataอยุธยา!M297</f>
        <v>6520.339899999999</v>
      </c>
      <c r="N5" s="6"/>
      <c r="O5" s="6"/>
      <c r="P5" s="6"/>
      <c r="Q5" s="6"/>
    </row>
    <row r="6" spans="1:17" ht="23.25" thickBot="1" x14ac:dyDescent="0.4">
      <c r="A6" s="1" t="s">
        <v>8</v>
      </c>
      <c r="B6" s="6">
        <f>+dataอยุธยา!B6+dataอยุธยา!B23+dataอยุธยา!B40+dataอยุธยา!B58+dataอยุธยา!B76+dataอยุธยา!B93+dataอยุธยา!B110+dataอยุธยา!B127+dataอยุธยา!B145+dataอยุธยา!B162+dataอยุธยา!B179+dataอยุธยา!B196+dataอยุธยา!B213+dataอยุธยา!B230+dataอยุธยา!B247+dataอยุธยา!B264+dataอยุธยา!B281+dataอยุธยา!B298</f>
        <v>5698</v>
      </c>
      <c r="C6" s="6">
        <f>+dataอยุธยา!C6+dataอยุธยา!C23+dataอยุธยา!C40+dataอยุธยา!C58+dataอยุธยา!C76+dataอยุธยา!C93+dataอยุธยา!C110+dataอยุธยา!C127+dataอยุธยา!C145+dataอยุธยา!C162+dataอยุธยา!C179+dataอยุธยา!C196+dataอยุธยา!C213+dataอยุธยา!C230+dataอยุธยา!C247+dataอยุธยา!C264+dataอยุธยา!C281+dataอยุธยา!C298</f>
        <v>5009</v>
      </c>
      <c r="D6" s="6">
        <f>+dataอยุธยา!D6+dataอยุธยา!D23+dataอยุธยา!D40+dataอยุธยา!D58+dataอยุธยา!D76+dataอยุธยา!D93+dataอยุธยา!D110+dataอยุธยา!D127+dataอยุธยา!D145+dataอยุธยา!D162+dataอยุธยา!D179+dataอยุธยา!D196+dataอยุธยา!D213+dataอยุธยา!D230+dataอยุธยา!D247+dataอยุธยา!D264+dataอยุธยา!D281+dataอยุธยา!D298</f>
        <v>5637</v>
      </c>
      <c r="E6" s="6">
        <f>+dataอยุธยา!E6+dataอยุธยา!E23+dataอยุธยา!E40+dataอยุธยา!E58+dataอยุธยา!E76+dataอยุธยา!E93+dataอยุธยา!E110+dataอยุธยา!E127+dataอยุธยา!E145+dataอยุธยา!E162+dataอยุธยา!E179+dataอยุธยา!E196+dataอยุธยา!E213+dataอยุธยา!E230+dataอยุธยา!E247+dataอยุธยา!E264+dataอยุธยา!E281+dataอยุธยา!E298</f>
        <v>5239</v>
      </c>
      <c r="F6" s="121">
        <f>+dataอยุธยา!F6+dataอยุธยา!F23+dataอยุธยา!F40+dataอยุธยา!F58+dataอยุธยา!F76+dataอยุธยา!F93+dataอยุธยา!F110+dataอยุธยา!F127+dataอยุธยา!F145+dataอยุธยา!F162+dataอยุธยา!F179+dataอยุธยา!F196+dataอยุธยา!F213+dataอยุธยา!F230+dataอยุธยา!F247+dataอยุธยา!F264+dataอยุธยา!F281+dataอยุธยา!F298</f>
        <v>6603.9493000000002</v>
      </c>
      <c r="G6" s="121">
        <f>+dataอยุธยา!G6+dataอยุธยา!G23+dataอยุธยา!G40+dataอยุธยา!G58+dataอยุธยา!G76+dataอยุธยา!G93+dataอยุธยา!G110+dataอยุธยา!G127+dataอยุธยา!G145+dataอยุธยา!G162+dataอยุธยา!G179+dataอยุธยา!G196+dataอยุธยา!G213+dataอยุธยา!G230+dataอยุธยา!G247+dataอยุธยา!G264+dataอยุธยา!G281+dataอยุธยา!G298</f>
        <v>5787.7602999999981</v>
      </c>
      <c r="H6" s="121">
        <f>+dataอยุธยา!H6+dataอยุธยา!H23+dataอยุธยา!H40+dataอยุธยา!H58+dataอยุธยา!H76+dataอยุธยา!H93+dataอยุธยา!H110+dataอยุธยา!H127+dataอยุธยา!H145+dataอยุธยา!H162+dataอยุธยา!H179+dataอยุธยา!H196+dataอยุธยา!H213+dataอยุธยา!H230+dataอยุธยา!H247+dataอยุธยา!H264+dataอยุธยา!H281+dataอยุธยา!H298</f>
        <v>6708.5495999999994</v>
      </c>
      <c r="I6" s="121">
        <f>+dataอยุธยา!I6+dataอยุธยา!I23+dataอยุธยา!I40+dataอยุธยา!I58+dataอยุธยา!I76+dataอยุธยา!I93+dataอยุธยา!I110+dataอยุธยา!I127+dataอยุธยา!I145+dataอยุธยา!I162+dataอยุธยา!I179+dataอยุธยา!I196+dataอยุธยา!I213+dataอยุธยา!I230+dataอยุธยา!I247+dataอยุธยา!I264+dataอยุธยา!I281+dataอยุธยา!I298</f>
        <v>6327.9826000000012</v>
      </c>
      <c r="J6" s="121">
        <f>+dataอยุธยา!J6+dataอยุธยา!J23+dataอยุธยา!J40+dataอยุธยา!J58+dataอยุธยา!J76+dataอยุธยา!J93+dataอยุธยา!J110+dataอยุธยา!J127+dataอยุธยา!J145+dataอยุธยา!J162+dataอยุธยา!J179+dataอยุธยา!J196+dataอยุธยา!J213+dataอยุธยา!J230+dataอยุธยา!J247+dataอยุธยา!J264+dataอยุธยา!J281+dataอยุธยา!J298</f>
        <v>6596.6115000000018</v>
      </c>
      <c r="K6" s="121">
        <f>+dataอยุธยา!K6+dataอยุธยา!K23+dataอยุธยา!K40+dataอยุธยา!K58+dataอยุธยา!K76+dataอยุธยา!K93+dataอยุธยา!K110+dataอยุธยา!K127+dataอยุธยา!K145+dataอยุธยา!K162+dataอยุธยา!K179+dataอยุธยา!K196+dataอยุธยา!K213+dataอยุธยา!K230+dataอยุธยา!K247+dataอยุธยา!K264+dataอยุธยา!K281+dataอยุธยา!K298</f>
        <v>5778.5685999999987</v>
      </c>
      <c r="L6" s="121">
        <f>+dataอยุธยา!L6+dataอยุธยา!L23+dataอยุธยา!L40+dataอยุธยา!L58+dataอยุธยา!L76+dataอยุธยา!L93+dataอยุธยา!L110+dataอยุธยา!L127+dataอยุธยา!L145+dataอยุธยา!L162+dataอยุธยา!L179+dataอยุธยา!L196+dataอยุธยา!L213+dataอยุธยา!L230+dataอยุธยา!L247+dataอยุธยา!L264+dataอยุธยา!L281+dataอยุธยา!L298</f>
        <v>6699.8119999999999</v>
      </c>
      <c r="M6" s="121">
        <f>+dataอยุธยา!M6+dataอยุธยา!M23+dataอยุธยา!M40+dataอยุธยา!M58+dataอยุธยา!M76+dataอยุธยา!M93+dataอยุธยา!M110+dataอยุธยา!M127+dataอยุธยา!M145+dataอยุธยา!M162+dataอยุธยา!M179+dataอยุธยา!M196+dataอยุธยา!M213+dataอยุธยา!M230+dataอยุธยา!M247+dataอยุธยา!M264+dataอยุธยา!M281+dataอยุธยา!M298</f>
        <v>6312.0355000000009</v>
      </c>
      <c r="N6" s="6"/>
      <c r="O6" s="6"/>
      <c r="P6" s="6"/>
      <c r="Q6" s="6"/>
    </row>
    <row r="7" spans="1:17" ht="23.25" thickBot="1" x14ac:dyDescent="0.4">
      <c r="A7" s="5" t="s">
        <v>9</v>
      </c>
      <c r="B7" s="6">
        <f>+dataอยุธยา!B7+dataอยุธยา!B24+dataอยุธยา!B41+dataอยุธยา!B59+dataอยุธยา!B77+dataอยุธยา!B94+dataอยุธยา!B111+dataอยุธยา!B128+dataอยุธยา!B146+dataอยุธยา!B163+dataอยุธยา!B180+dataอยุธยา!B197+dataอยุธยา!B214+dataอยุธยา!B231+dataอยุธยา!B248+dataอยุธยา!B265+dataอยุธยา!B282+dataอยุธยา!B299</f>
        <v>5300</v>
      </c>
      <c r="C7" s="6">
        <f>+dataอยุธยา!C7+dataอยุธยา!C24+dataอยุธยา!C41+dataอยุธยา!C59+dataอยุธยา!C77+dataอยุธยา!C94+dataอยุธยา!C111+dataอยุธยา!C128+dataอยุธยา!C146+dataอยุธยา!C163+dataอยุธยา!C180+dataอยุธยา!C197+dataอยุธยา!C214+dataอยุธยา!C231+dataอยุธยา!C248+dataอยุธยา!C265+dataอยุธยา!C282+dataอยุธยา!C299</f>
        <v>5195</v>
      </c>
      <c r="D7" s="6">
        <f>+dataอยุธยา!D7+dataอยุธยา!D24+dataอยุธยา!D41+dataอยุธยา!D59+dataอยุธยา!D77+dataอยุธยา!D94+dataอยุธยา!D111+dataอยุธยา!D128+dataอยุธยา!D146+dataอยุธยา!D163+dataอยุธยา!D180+dataอยุธยา!D197+dataอยุธยา!D214+dataอยุธยา!D231+dataอยุธยา!D248+dataอยุธยา!D265+dataอยุธยา!D282+dataอยุธยา!D299</f>
        <v>5663</v>
      </c>
      <c r="E7" s="6">
        <f>+dataอยุธยา!E7+dataอยุธยา!E24+dataอยุธยา!E41+dataอยุธยา!E59+dataอยุธยา!E77+dataอยุธยา!E94+dataอยุธยา!E111+dataอยุธยา!E128+dataอยุธยา!E146+dataอยุธยา!E163+dataอยุธยา!E180+dataอยุธยา!E197+dataอยุธยา!E214+dataอยุธยา!E231+dataอยุธยา!E248+dataอยุธยา!E265+dataอยุธยา!E282+dataอยุธยา!E299</f>
        <v>5029</v>
      </c>
      <c r="F7" s="121">
        <f>+dataอยุธยา!F7+dataอยุธยา!F24+dataอยุธยา!F41+dataอยุธยา!F59+dataอยุธยา!F77+dataอยุธยา!F94+dataอยุธยา!F111+dataอยุธยา!F128+dataอยุธยา!F146+dataอยุธยา!F163+dataอยุธยา!F180+dataอยุธยา!F197+dataอยุธยา!F214+dataอยุธยา!F231+dataอยุธยา!F248+dataอยุธยา!F265+dataอยุธยา!F282+dataอยุธยา!F299</f>
        <v>6334.8125999999993</v>
      </c>
      <c r="G7" s="121">
        <f>+dataอยุธยา!G7+dataอยุธยา!G24+dataอยุธยา!G41+dataอยุธยา!G59+dataอยุธยา!G77+dataอยุธยา!G94+dataอยุธยา!G111+dataอยุธยา!G128+dataอยุธยา!G146+dataอยุธยา!G163+dataอยุธยา!G180+dataอยุธยา!G197+dataอยุธยา!G214+dataอยุธยา!G231+dataอยุธยา!G248+dataอยุธยา!G265+dataอยุธยา!G282+dataอยุธยา!G299</f>
        <v>6340.8754999999992</v>
      </c>
      <c r="H7" s="121">
        <f>+dataอยุธยา!H7+dataอยุธยา!H24+dataอยุธยา!H41+dataอยุธยา!H59+dataอยุธยา!H77+dataอยุธยา!H94+dataอยุธยา!H111+dataอยุธยา!H128+dataอยุธยา!H146+dataอยุธยา!H163+dataอยุธยา!H180+dataอยุธยา!H197+dataอยุธยา!H214+dataอยุธยา!H231+dataอยุธยา!H248+dataอยุธยา!H265+dataอยุธยา!H282+dataอยุธยา!H299</f>
        <v>6721.9830999999995</v>
      </c>
      <c r="I7" s="121">
        <f>+dataอยุธยา!I7+dataอยุธยา!I24+dataอยุธยา!I41+dataอยุธยา!I59+dataอยุธยา!I77+dataอยุธยา!I94+dataอยุธยา!I111+dataอยุธยา!I128+dataอยุธยา!I146+dataอยุธยา!I163+dataอยุธยา!I180+dataอยุธยา!I197+dataอยุธยา!I214+dataอยุธยา!I231+dataอยุธยา!I248+dataอยุธยา!I265+dataอยุธยา!I282+dataอยุธยา!I299</f>
        <v>6116.632999999998</v>
      </c>
      <c r="J7" s="121">
        <f>+dataอยุธยา!J7+dataอยุธยา!J24+dataอยุธยา!J41+dataอยุธยา!J59+dataอยุธยา!J77+dataอยุธยา!J94+dataอยุธยา!J111+dataอยุธยา!J128+dataอยุธยา!J146+dataอยุธยา!J163+dataอยุธยา!J180+dataอยุธยา!J197+dataอยุธยา!J214+dataอยุธยา!J231+dataอยุธยา!J248+dataอยุธยา!J265+dataอยุธยา!J282+dataอยุธยา!J299</f>
        <v>6326.0779999999986</v>
      </c>
      <c r="K7" s="121">
        <f>+dataอยุธยา!K7+dataอยุธยา!K24+dataอยุธยา!K41+dataอยุธยา!K59+dataอยุธยา!K77+dataอยุธยา!K94+dataอยุธยา!K111+dataอยุธยา!K128+dataอยุธยา!K146+dataอยุธยา!K163+dataอยุธยา!K180+dataอยุธยา!K197+dataอยุธยา!K214+dataอยุธยา!K231+dataอยุธยา!K248+dataอยุธยา!K265+dataอยุธยา!K282+dataอยุธยา!K299</f>
        <v>6333.284200000001</v>
      </c>
      <c r="L7" s="121">
        <f>+dataอยุธยา!L7+dataอยุธยา!L24+dataอยุธยา!L41+dataอยุธยา!L59+dataอยุธยา!L77+dataอยุธยา!L94+dataอยุธยา!L111+dataอยุธยา!L128+dataอยุธยา!L146+dataอยุธยา!L163+dataอยุธยา!L180+dataอยุธยา!L197+dataอยุธยา!L214+dataอยุธยา!L231+dataอยุธยา!L248+dataอยุธยา!L265+dataอยุธยา!L282+dataอยุธยา!L299</f>
        <v>6713.4612000000006</v>
      </c>
      <c r="M7" s="121">
        <f>+dataอยุธยา!M7+dataอยุธยา!M24+dataอยุธยา!M41+dataอยุธยา!M59+dataอยุธยา!M77+dataอยุธยา!M94+dataอยุธยา!M111+dataอยุธยา!M128+dataอยุธยา!M146+dataอยุธยา!M163+dataอยุธยา!M180+dataอยุธยา!M197+dataอยุธยา!M214+dataอยุธยา!M231+dataอยุธยา!M248+dataอยุธยา!M265+dataอยุธยา!M282+dataอยุธยา!M299</f>
        <v>6099.1147999999994</v>
      </c>
      <c r="N7" s="6"/>
      <c r="O7" s="6"/>
      <c r="P7" s="6"/>
      <c r="Q7" s="6"/>
    </row>
    <row r="8" spans="1:17" ht="23.25" thickBot="1" x14ac:dyDescent="0.4">
      <c r="A8" s="1" t="s">
        <v>10</v>
      </c>
      <c r="B8" s="6">
        <f>+dataอยุธยา!B8+dataอยุธยา!B25+dataอยุธยา!B42+dataอยุธยา!B60+dataอยุธยา!B78+dataอยุธยา!B95+dataอยุธยา!B112+dataอยุธยา!B129+dataอยุธยา!B147+dataอยุธยา!B164+dataอยุธยา!B181+dataอยุธยา!B198+dataอยุธยา!B215+dataอยุธยา!B232+dataอยุธยา!B249+dataอยุธยา!B266+dataอยุธยา!B283+dataอยุธยา!B300</f>
        <v>5718</v>
      </c>
      <c r="C8" s="6">
        <f>+dataอยุธยา!C8+dataอยุธยา!C25+dataอยุธยา!C42+dataอยุธยา!C60+dataอยุธยา!C78+dataอยุธยา!C95+dataอยุธยา!C112+dataอยุธยา!C129+dataอยุธยา!C147+dataอยุธยา!C164+dataอยุธยา!C181+dataอยุธยา!C198+dataอยุธยา!C215+dataอยุธยา!C232+dataอยุธยา!C249+dataอยุธยา!C266+dataอยุธยา!C283+dataอยุธยา!C300</f>
        <v>4794</v>
      </c>
      <c r="D8" s="6">
        <f>+dataอยุธยา!D8+dataอยุธยา!D25+dataอยุธยา!D42+dataอยุธยา!D60+dataอยุธยา!D78+dataอยุธยา!D95+dataอยุธยา!D112+dataอยุธยา!D129+dataอยุธยา!D147+dataอยุธยา!D164+dataอยุธยา!D181+dataอยุธยา!D198+dataอยุธยา!D215+dataอยุธยา!D232+dataอยุธยา!D249+dataอยุธยา!D266+dataอยุธยา!D283+dataอยุธยา!D300</f>
        <v>5258</v>
      </c>
      <c r="E8" s="6">
        <f>+dataอยุธยา!E8+dataอยุธยา!E25+dataอยุธยา!E42+dataอยุธยา!E60+dataอยุธยา!E78+dataอยุธยา!E95+dataอยุธยา!E112+dataอยุธยา!E129+dataอยุธยา!E147+dataอยุธยา!E164+dataอยุธยา!E181+dataอยุธยา!E198+dataอยุธยา!E215+dataอยุธยา!E232+dataอยุธยา!E249+dataอยุธยา!E266+dataอยุธยา!E283+dataอยุธยา!E300</f>
        <v>4796</v>
      </c>
      <c r="F8" s="121">
        <f>+dataอยุธยา!F8+dataอยุธยา!F25+dataอยุธยา!F42+dataอยุธยา!F60+dataอยุธยา!F78+dataอยุธยา!F95+dataอยุธยา!F112+dataอยุธยา!F129+dataอยุธยา!F147+dataอยุธยา!F164+dataอยุธยา!F181+dataอยุธยา!F198+dataอยุธยา!F215+dataอยุธยา!F232+dataอยุธยา!F249+dataอยุธยา!F266+dataอยุธยา!F283+dataอยุธยา!F300</f>
        <v>7007.7537999999995</v>
      </c>
      <c r="G8" s="121">
        <f>+dataอยุธยา!G8+dataอยุธยา!G25+dataอยุธยา!G42+dataอยุธยา!G60+dataอยุธยา!G78+dataอยุธยา!G95+dataอยุธยา!G112+dataอยุธยา!G129+dataอยุธยา!G147+dataอยุธยา!G164+dataอยุธยา!G181+dataอยุธยา!G198+dataอยุธยา!G215+dataอยุธยา!G232+dataอยุธยา!G249+dataอยุธยา!G266+dataอยุธยา!G283+dataอยุธยา!G300</f>
        <v>5426.8686999999991</v>
      </c>
      <c r="H8" s="121">
        <f>+dataอยุธยา!H8+dataอยุธยา!H25+dataอยุธยา!H42+dataอยุธยา!H60+dataอยุธยา!H78+dataอยุธยา!H95+dataอยุธยา!H112+dataอยุธยา!H129+dataอยุธยา!H147+dataอยุธยา!H164+dataอยุธยา!H181+dataอยุธยา!H198+dataอยุธยา!H215+dataอยุธยา!H232+dataอยุธยา!H249+dataอยุธยา!H266+dataอยุธยา!H283+dataอยุธยา!H300</f>
        <v>6166.8094000000001</v>
      </c>
      <c r="I8" s="121">
        <f>+dataอยุธยา!I8+dataอยุธยา!I25+dataอยุธยา!I42+dataอยุธยา!I60+dataอยุธยา!I78+dataอยุธยา!I95+dataอยุธยา!I112+dataอยุธยา!I129+dataอยุธยา!I147+dataอยุธยา!I164+dataอยุธยา!I181+dataอยุธยา!I198+dataอยุธยา!I215+dataอยุธยา!I232+dataอยุธยา!I249+dataอยุธยา!I266+dataอยุธยา!I283+dataอยุธยา!I300</f>
        <v>6038.2177000000001</v>
      </c>
      <c r="J8" s="121">
        <f>+dataอยุธยา!J8+dataอยุธยา!J25+dataอยุธยา!J42+dataอยุธยา!J60+dataอยุธยา!J78+dataอยุธยา!J95+dataอยุธยา!J112+dataอยุธยา!J129+dataอยุธยา!J147+dataอยุธยา!J164+dataอยุธยา!J181+dataอยุธยา!J198+dataอยุธยา!J215+dataอยุธยา!J232+dataอยุธยา!J249+dataอยุธยา!J266+dataอยุธยา!J283+dataอยุธยา!J300</f>
        <v>6995.6759999999995</v>
      </c>
      <c r="K8" s="121">
        <f>+dataอยุธยา!K8+dataอยุธยา!K25+dataอยุธยา!K42+dataอยุธยา!K60+dataอยุธยา!K78+dataอยุธยา!K95+dataอยุธยา!K112+dataอยุธยา!K129+dataอยุธยา!K147+dataอยุธยา!K164+dataอยุธยา!K181+dataอยุธยา!K198+dataอยุธยา!K215+dataอยุธยา!K232+dataอยุธยา!K249+dataอยุธยา!K266+dataอยุธยา!K283+dataอยุธยา!K300</f>
        <v>5411.3233999999993</v>
      </c>
      <c r="L8" s="121">
        <f>+dataอยุธยา!L8+dataอยุธยา!L25+dataอยุธยา!L42+dataอยุธยา!L60+dataอยุธยา!L78+dataอยุธยา!L95+dataอยุธยา!L112+dataอยุธยา!L129+dataอยุธยา!L147+dataอยุธยา!L164+dataอยุธยา!L181+dataอยุธยา!L198+dataอยุธยา!L215+dataอยุธยา!L232+dataอยุธยา!L249+dataอยุธยา!L266+dataอยุธยา!L283+dataอยุธยา!L300</f>
        <v>6155.1916000000001</v>
      </c>
      <c r="M8" s="121">
        <f>+dataอยุธยา!M8+dataอยุธยา!M25+dataอยุธยา!M42+dataอยุธยา!M60+dataอยุธยา!M78+dataอยุธยา!M95+dataอยุธยา!M112+dataอยุธยา!M129+dataอยุธยา!M147+dataอยุธยา!M164+dataอยุธยา!M181+dataอยุธยา!M198+dataอยุธยา!M215+dataอยุธยา!M232+dataอยุธยา!M249+dataอยุธยา!M266+dataอยุธยา!M283+dataอยุธยา!M300</f>
        <v>6026.3329999999996</v>
      </c>
      <c r="N8" s="6"/>
      <c r="O8" s="6"/>
      <c r="P8" s="6"/>
      <c r="Q8" s="6"/>
    </row>
    <row r="9" spans="1:17" ht="23.25" thickBot="1" x14ac:dyDescent="0.4">
      <c r="A9" s="5" t="s">
        <v>11</v>
      </c>
      <c r="B9" s="6">
        <f>+dataอยุธยา!B9+dataอยุธยา!B26+dataอยุธยา!B43+dataอยุธยา!B61+dataอยุธยา!B79+dataอยุธยา!B96+dataอยุธยา!B113+dataอยุธยา!B130+dataอยุธยา!B148+dataอยุธยา!B165+dataอยุธยา!B182+dataอยุธยา!B199+dataอยุธยา!B216+dataอยุธยา!B233+dataอยุธยา!B250+dataอยุธยา!B267+dataอยุธยา!B284+dataอยุธยา!B301</f>
        <v>5367</v>
      </c>
      <c r="C9" s="6">
        <f>+dataอยุธยา!C9+dataอยุธยา!C26+dataอยุธยา!C43+dataอยุธยา!C61+dataอยุธยา!C79+dataอยุธยา!C96+dataอยุธยา!C113+dataอยุธยา!C130+dataอยุธยา!C148+dataอยุธยา!C165+dataอยุธยา!C182+dataอยุธยา!C199+dataอยุธยา!C216+dataอยุธยา!C233+dataอยุธยา!C250+dataอยุธยา!C267+dataอยุธยา!C284+dataอยุธยา!C301</f>
        <v>5257</v>
      </c>
      <c r="D9" s="6">
        <f>+dataอยุธยา!D9+dataอยุธยา!D26+dataอยุธยา!D43+dataอยุธยา!D61+dataอยุธยา!D79+dataอยุธยา!D96+dataอยุธยา!D113+dataอยุธยา!D130+dataอยุธยา!D148+dataอยุธยา!D165+dataอยุธยา!D182+dataอยุธยา!D199+dataอยุธยา!D216+dataอยุธยา!D233+dataอยุธยา!D250+dataอยุธยา!D267+dataอยุธยา!D284+dataอยุธยา!D301</f>
        <v>5209</v>
      </c>
      <c r="E9" s="6">
        <f>+dataอยุธยา!E9+dataอยุธยา!E26+dataอยุธยา!E43+dataอยุธยา!E61+dataอยุธยา!E79+dataอยุธยา!E96+dataอยุธยา!E113+dataอยุธยา!E130+dataอยุธยา!E148+dataอยุธยา!E165+dataอยุธยา!E182+dataอยุธยา!E199+dataอยุธยา!E216+dataอยุธยา!E233+dataอยุธยา!E250+dataอยุธยา!E267+dataอยุธยา!E284+dataอยุธยา!E301</f>
        <v>4572</v>
      </c>
      <c r="F9" s="121">
        <f>+dataอยุธยา!F9+dataอยุธยา!F26+dataอยุธยา!F43+dataอยุธยา!F61+dataอยุธยา!F79+dataอยุธยา!F96+dataอยุธยา!F113+dataอยุธยา!F130+dataอยุธยา!F148+dataอยุธยา!F165+dataอยุธยา!F182+dataอยุธยา!F199+dataอยุธยา!F216+dataอยุธยา!F233+dataอยุธยา!F250+dataอยุธยา!F267+dataอยุธยา!F284+dataอยุธยา!F301</f>
        <v>6479.8588999999993</v>
      </c>
      <c r="G9" s="121">
        <f>+dataอยุธยา!G9+dataอยุธยา!G26+dataอยุธยา!G43+dataอยุธยา!G61+dataอยุธยา!G79+dataอยุธยา!G96+dataอยุธยา!G113+dataอยุธยา!G130+dataอยุธยา!G148+dataอยุธยา!G165+dataอยุธยา!G182+dataอยุธยา!G199+dataอยุธยา!G216+dataอยุธยา!G233+dataอยุธยา!G250+dataอยุธยา!G267+dataอยุธยา!G284+dataอยุธยา!G301</f>
        <v>6141.4813999999997</v>
      </c>
      <c r="H9" s="121">
        <f>+dataอยุธยา!H9+dataอยุธยา!H26+dataอยุธยา!H43+dataอยุธยา!H61+dataอยุธยา!H79+dataอยุธยา!H96+dataอยุธยา!H113+dataอยุธยา!H130+dataอยุธยา!H148+dataอยุธยา!H165+dataอยุธยา!H182+dataอยุธยา!H199+dataอยุธยา!H216+dataอยุธยา!H233+dataอยุธยา!H250+dataอยุธยา!H267+dataอยุธยา!H284+dataอยุธยา!H301</f>
        <v>6086.0438999999997</v>
      </c>
      <c r="I9" s="121">
        <f>+dataอยุธยา!I9+dataอยุธยา!I26+dataอยุธยา!I43+dataอยุธยา!I61+dataอยุธยา!I79+dataอยุธยา!I96+dataอยุธยา!I113+dataอยุธยา!I130+dataอยุธยา!I148+dataอยุธยา!I165+dataอยุธยา!I182+dataอยุธยา!I199+dataอยุธยา!I216+dataอยุธยา!I233+dataอยุธยา!I250+dataอยุธยา!I267+dataอยุธยา!I284+dataอยุธยา!I301</f>
        <v>5886.777399999999</v>
      </c>
      <c r="J9" s="121">
        <f>+dataอยุธยา!J9+dataอยุธยา!J26+dataอยุธยา!J43+dataอยุธยา!J61+dataอยุธยา!J79+dataอยุธยา!J96+dataอยุธยา!J113+dataอยุธยา!J130+dataอยุธยา!J148+dataอยุธยา!J165+dataอยุธยา!J182+dataอยุธยา!J199+dataอยุธยา!J216+dataอยุธยา!J233+dataอยุธยา!J250+dataอยุธยา!J267+dataอยุธยา!J284+dataอยุธยา!J301</f>
        <v>6466.2996000000003</v>
      </c>
      <c r="K9" s="121">
        <f>+dataอยุธยา!K9+dataอยุธยา!K26+dataอยุธยา!K43+dataอยุธยา!K61+dataอยุธยา!K79+dataอยุธยา!K96+dataอยุธยา!K113+dataอยุธยา!K130+dataอยุธยา!K148+dataอยุธยา!K165+dataอยุธยา!K182+dataอยุธยา!K199+dataอยุธยา!K216+dataอยุธยา!K233+dataอยุธยา!K250+dataอยุธยา!K267+dataอยุธยา!K284+dataอยุธยา!K301</f>
        <v>6134.2246999999988</v>
      </c>
      <c r="L9" s="121">
        <f>+dataอยุธยา!L9+dataอยุธยา!L26+dataอยุธยา!L43+dataอยุธยา!L61+dataอยุธยา!L79+dataอยุธยา!L96+dataอยุธยา!L113+dataอยุธยา!L130+dataอยุธยา!L148+dataอยุธยา!L165+dataอยุธยา!L182+dataอยุธยา!L199+dataอยุธยา!L216+dataอยุธยา!L233+dataอยุธยา!L250+dataอยุธยา!L267+dataอยุธยา!L284+dataอยุธยา!L301</f>
        <v>6073.7850000000008</v>
      </c>
      <c r="M9" s="121">
        <f>+dataอยุธยา!M9+dataอยุธยา!M26+dataอยุธยา!M43+dataอยุธยา!M61+dataอยุธยา!M79+dataอยุธยา!M96+dataอยุธยา!M113+dataอยุธยา!M130+dataอยุธยา!M148+dataอยุธยา!M165+dataอยุธยา!M182+dataอยุธยา!M199+dataอยุธยา!M216+dataอยุธยา!M233+dataอยุธยา!M250+dataอยุธยา!M267+dataอยุธยา!M284+dataอยุธยา!M301</f>
        <v>5871.4362999999994</v>
      </c>
      <c r="N9" s="6"/>
      <c r="O9" s="6"/>
      <c r="P9" s="6"/>
      <c r="Q9" s="6"/>
    </row>
    <row r="10" spans="1:17" ht="23.25" thickBot="1" x14ac:dyDescent="0.4">
      <c r="A10" s="1" t="s">
        <v>12</v>
      </c>
      <c r="B10" s="6">
        <f>+dataอยุธยา!B10+dataอยุธยา!B27+dataอยุธยา!B44+dataอยุธยา!B62+dataอยุธยา!B80+dataอยุธยา!B97+dataอยุธยา!B114+dataอยุธยา!B131+dataอยุธยา!B149+dataอยุธยา!B166+dataอยุธยา!B183+dataอยุธยา!B200+dataอยุธยา!B217+dataอยุธยา!B234+dataอยุธยา!B251+dataอยุธยา!B268+dataอยุธยา!B285+dataอยุธยา!B302</f>
        <v>5698</v>
      </c>
      <c r="C10" s="6">
        <f>+dataอยุธยา!C10+dataอยุธยา!C27+dataอยุธยา!C44+dataอยุธยา!C62+dataอยุธยา!C80+dataอยุธยา!C97+dataอยุธยา!C114+dataอยุธยา!C131+dataอยุธยา!C149+dataอยุธยา!C166+dataอยุธยา!C183+dataอยุธยา!C200+dataอยุธยา!C217+dataอยุธยา!C234+dataอยุธยา!C251+dataอยุธยา!C268+dataอยุธยา!C285+dataอยุธยา!C302</f>
        <v>5487</v>
      </c>
      <c r="D10" s="6">
        <f>+dataอยุธยา!D10+dataอยุธยา!D27+dataอยุธยา!D44+dataอยุธยา!D62+dataอยุธยา!D80+dataอยุธยา!D97+dataอยุธยา!D114+dataอยุธยา!D131+dataอยุธยา!D149+dataอยุธยา!D166+dataอยุธยา!D183+dataอยุธยา!D200+dataอยุธยา!D217+dataอยุธยา!D234+dataอยุธยา!D251+dataอยุธยา!D268+dataอยุธยา!D285+dataอยุธยา!D302</f>
        <v>5222</v>
      </c>
      <c r="E10" s="6">
        <f>+dataอยุธยา!E10+dataอยุธยา!E27+dataอยุธยา!E44+dataอยุธยา!E62+dataอยุธยา!E80+dataอยุธยา!E97+dataอยุธยา!E114+dataอยุธยา!E131+dataอยุธยา!E149+dataอยุธยา!E166+dataอยุธยา!E183+dataอยุธยา!E200+dataอยุธยา!E217+dataอยุธยา!E234+dataอยุธยา!E251+dataอยุธยา!E268+dataอยุธยา!E285+dataอยุธยา!E302</f>
        <v>5192</v>
      </c>
      <c r="F10" s="121">
        <f>+dataอยุธยา!F10+dataอยุธยา!F27+dataอยุธยา!F44+dataอยุธยา!F62+dataอยุธยา!F80+dataอยุธยา!F97+dataอยุธยา!F114+dataอยุธยา!F131+dataอยุธยา!F149+dataอยุธยา!F166+dataอยุธยา!F183+dataอยุธยา!F200+dataอยุธยา!F217+dataอยุธยา!F234+dataอยุธยา!F251+dataอยุธยา!F268+dataอยุธยา!F285+dataอยุธยา!F302</f>
        <v>6920.9841000000015</v>
      </c>
      <c r="G10" s="121">
        <f>+dataอยุธยา!G10+dataอยุธยา!G27+dataอยุธยา!G44+dataอยุธยา!G62+dataอยุธยา!G80+dataอยุธยา!G97+dataอยุธยา!G114+dataอยุธยา!G131+dataอยุธยา!G149+dataอยุธยา!G166+dataอยุธยา!G183+dataอยุธยา!G200+dataอยุธยา!G217+dataอยุธยา!G234+dataอยุธยา!G251+dataอยุธยา!G268+dataอยุธยา!G285+dataอยุธยา!G302</f>
        <v>6536.3045999999995</v>
      </c>
      <c r="H10" s="121">
        <f>+dataอยุธยา!H10+dataอยุธยา!H27+dataอยุธยา!H44+dataอยุธยา!H62+dataอยุธยา!H80+dataอยุธยา!H97+dataอยุธยา!H114+dataอยุธยา!H131+dataอยุธยา!H149+dataอยุธยา!H166+dataอยุธยา!H183+dataอยุธยา!H200+dataอยุธยา!H217+dataอยุธยา!H234+dataอยุธยา!H251+dataอยุธยา!H268+dataอยุธยา!H285+dataอยุธยา!H302</f>
        <v>6360.0042000000003</v>
      </c>
      <c r="I10" s="6">
        <f>+dataอยุธยา!I10+dataอยุธยา!I27+dataอยุธยา!I44+dataอยุธยา!I62+dataอยุธยา!I80+dataอยุธยา!I97+dataอยุธยา!I114+dataอยุธยา!I131+dataอยุธยา!I149+dataอยุธยา!I166+dataอยุธยา!I183+dataอยุธยา!I200+dataอยุธยา!I217+dataอยุธยา!I234+dataอยุธยา!I251+dataอยุธยา!I268+dataอยุธยา!I285+dataอยุธยา!I302</f>
        <v>6708.7345000000005</v>
      </c>
      <c r="J10" s="121">
        <f>+dataอยุธยา!J10+dataอยุธยา!J27+dataอยุธยา!J44+dataอยุธยา!J62+dataอยุธยา!J80+dataอยุธยา!J97+dataอยุธยา!J114+dataอยุธยา!J131+dataอยุธยา!J149+dataอยุธยา!J166+dataอยุธยา!J183+dataอยุธยา!J200+dataอยุธยา!J217+dataอยุธยา!J234+dataอยุธยา!J251+dataอยุธยา!J268+dataอยุธยา!J285+dataอยุธยา!J302</f>
        <v>6909.8178000000007</v>
      </c>
      <c r="K10" s="121">
        <f>+dataอยุธยา!K10+dataอยุธยา!K27+dataอยุธยา!K44+dataอยุธยา!K62+dataอยุธยา!K80+dataอยุธยา!K97+dataอยุธยา!K114+dataอยุธยา!K131+dataอยุธยา!K149+dataอยุธยา!K166+dataอยุธยา!K183+dataอยุธยา!K200+dataอยุธยา!K217+dataอยุธยา!K234+dataอยุธยา!K251+dataอยุธยา!K268+dataอยุธยา!K285+dataอยุธยา!K302</f>
        <v>6526.3628000000017</v>
      </c>
      <c r="L10" s="121">
        <f>+dataอยุธยา!L10+dataอยุธยา!L27+dataอยุธยา!L44+dataอยุธยา!L62+dataอยุธยา!L80+dataอยุธยา!L97+dataอยุธยา!L114+dataอยุธยา!L131+dataอยุธยา!L149+dataอยุธยา!L166+dataอยุธยา!L183+dataอยุธยา!L200+dataอยุธยา!L217+dataอยุธยา!L234+dataอยุธยา!L251+dataอยุธยา!L268+dataอยุธยา!L285+dataอยุธยา!L302</f>
        <v>6346.5057999999999</v>
      </c>
      <c r="M10" s="6">
        <f>+dataอยุธยา!M10+dataอยุธยา!M27+dataอยุธยา!M44+dataอยุธยา!M62+dataอยุธยา!M80+dataอยุธยา!M97+dataอยุธยา!M114+dataอยุธยา!M131+dataอยุธยา!M149+dataอยุธยา!M166+dataอยุธยา!M183+dataอยุธยา!M200+dataอยุธยา!M217+dataอยุธยา!M234+dataอยุธยา!M251+dataอยุธยา!M268+dataอยุธยา!M285+dataอยุธยา!M302</f>
        <v>6691.0055000000002</v>
      </c>
      <c r="N10" s="6"/>
      <c r="O10" s="6"/>
      <c r="P10" s="6"/>
      <c r="Q10" s="6"/>
    </row>
    <row r="11" spans="1:17" ht="23.25" thickBot="1" x14ac:dyDescent="0.4">
      <c r="A11" s="5" t="s">
        <v>13</v>
      </c>
      <c r="B11" s="6">
        <f>+dataอยุธยา!B11+dataอยุธยา!B28+dataอยุธยา!B45+dataอยุธยา!B63+dataอยุธยา!B81+dataอยุธยา!B98+dataอยุธยา!B115+dataอยุธยา!B132+dataอยุธยา!B150+dataอยุธยา!B167+dataอยุธยา!B184+dataอยุธยา!B201+dataอยุธยา!B218+dataอยุธยา!B235+dataอยุธยา!B252+dataอยุธยา!B269+dataอยุธยา!B286+dataอยุธยา!B303</f>
        <v>5098</v>
      </c>
      <c r="C11" s="6">
        <f>+dataอยุธยา!C11+dataอยุธยา!C28+dataอยุธยา!C45+dataอยุธยา!C63+dataอยุธยา!C81+dataอยุธยา!C98+dataอยุธยา!C115+dataอยุธยา!C132+dataอยุธยา!C150+dataอยุธยา!C167+dataอยุธยา!C184+dataอยุธยา!C201+dataอยุธยา!C218+dataอยุธยา!C235+dataอยุธยา!C252+dataอยุธยา!C269+dataอยุธยา!C286+dataอยุธยา!C303</f>
        <v>5116</v>
      </c>
      <c r="D11" s="6">
        <f>+dataอยุธยา!D11+dataอยุธยา!D28+dataอยุธยา!D45+dataอยุธยา!D63+dataอยุธยา!D81+dataอยุธยา!D98+dataอยุธยา!D115+dataอยุธยา!D132+dataอยุธยา!D150+dataอยุธยา!D167+dataอยุธยา!D184+dataอยุธยา!D201+dataอยุธยา!D218+dataอยุธยา!D235+dataอยุธยา!D252+dataอยุธยา!D269+dataอยุธยา!D286+dataอยุธยา!D303</f>
        <v>4964</v>
      </c>
      <c r="E11" s="6">
        <f>+dataอยุธยา!E11+dataอยุธยา!E28+dataอยุธยา!E45+dataอยุธยา!E63+dataอยุธยา!E81+dataอยุธยา!E98+dataอยุธยา!E115+dataอยุธยา!E132+dataอยุธยา!E150+dataอยุธยา!E167+dataอยุธยา!E184+dataอยุธยา!E201+dataอยุธยา!E218+dataอยุธยา!E235+dataอยุธยา!E252+dataอยุธยา!E269+dataอยุธยา!E286+dataอยุธยา!E303</f>
        <v>4675</v>
      </c>
      <c r="F11" s="121">
        <f>+dataอยุธยา!F11+dataอยุธยา!F28+dataอยุธยา!F45+dataอยุธยา!F63+dataอยุธยา!F81+dataอยุธยา!F98+dataอยุธยา!F115+dataอยุธยา!F132+dataอยุธยา!F150+dataอยุธยา!F167+dataอยุธยา!F184+dataอยุธยา!F201+dataอยุธยา!F218+dataอยุธยา!F235+dataอยุธยา!F252+dataอยุธยา!F269+dataอยุธยา!F286+dataอยุธยา!F303</f>
        <v>6194.7522999999992</v>
      </c>
      <c r="G11" s="121">
        <f>+dataอยุธยา!G11+dataอยุธยา!G28+dataอยุธยา!G45+dataอยุธยา!G63+dataอยุธยา!G81+dataอยุธยา!G98+dataอยุธยา!G115+dataอยุธยา!G132+dataอยุธยา!G150+dataอยุธยา!G167+dataอยุธยา!G184+dataอยุธยา!G201+dataอยุธยา!G218+dataอยุธยา!G235+dataอยุธยา!G252+dataอยุธยา!G269+dataอยุธยา!G286+dataอยุธยา!G303</f>
        <v>5702.6621000000005</v>
      </c>
      <c r="H11" s="121">
        <f>+dataอยุธยา!H11+dataอยุธยา!H28+dataอยุธยา!H45+dataอยุธยา!H63+dataอยุธยา!H81+dataอยุธยา!H98+dataอยุธยา!H115+dataอยุธยา!H132+dataอยุธยา!H150+dataอยุธยา!H167+dataอยุธยา!H184+dataอยุธยา!H201+dataอยุธยา!H218+dataอยุธยา!H235+dataอยุธยา!H252+dataอยุธยา!H269+dataอยุธยา!H286+dataอยุธยา!H303</f>
        <v>6122.7868999999992</v>
      </c>
      <c r="I11" s="6">
        <f>+dataอยุธยา!I11+dataอยุธยา!I28+dataอยุธยา!I45+dataอยุธยา!I63+dataอยุธยา!I81+dataอยุธยา!I98+dataอยุธยา!I115+dataอยุธยา!I132+dataอยุธยา!I150+dataอยุธยา!I167+dataอยุธยา!I184+dataอยุธยา!I201+dataอยุธยา!I218+dataอยุธยา!I235+dataอยุธยา!I252+dataอยุธยา!I269+dataอยุธยา!I286+dataอยุธยา!I303</f>
        <v>6120.4763000000012</v>
      </c>
      <c r="J11" s="121">
        <f>+dataอยุธยา!J11+dataอยุธยา!J28+dataอยุธยา!J45+dataอยุธยา!J63+dataอยุธยา!J81+dataอยุธยา!J98+dataอยุธยา!J115+dataอยุธยา!J132+dataอยุธยา!J150+dataอยุธยา!J167+dataอยุธยา!J184+dataอยุธยา!J201+dataอยุธยา!J218+dataอยุธยา!J235+dataอยุธยา!J252+dataอยุธยา!J269+dataอยุธยา!J286+dataอยุธยา!J303</f>
        <v>6188.0925000000016</v>
      </c>
      <c r="K11" s="121">
        <f>+dataอยุธยา!K11+dataอยุธยา!K28+dataอยุธยา!K45+dataอยุธยา!K63+dataอยุธยา!K81+dataอยุธยา!K98+dataอยุธยา!K115+dataอยุธยา!K132+dataอยุธยา!K150+dataอยุธยา!K167+dataอยุธยา!K184+dataอยุธยา!K201+dataอยุธยา!K218+dataอยุธยา!K235+dataอยุธยา!K252+dataอยุธยา!K269+dataอยุธยา!K286+dataอยุธยา!K303</f>
        <v>5695.2267000000002</v>
      </c>
      <c r="L11" s="121">
        <f>+dataอยุธยา!L11+dataอยุธยา!L28+dataอยุธยา!L45+dataอยุธยา!L63+dataอยุธยา!L81+dataอยุธยา!L98+dataอยุธยา!L115+dataอยุธยา!L132+dataอยุธยา!L150+dataอยุธยา!L167+dataอยุธยา!L184+dataอยุธยา!L201+dataอยุธยา!L218+dataอยุธยา!L235+dataอยุธยา!L252+dataอยุธยา!L269+dataอยุธยา!L286+dataอยุธยา!L303</f>
        <v>6113.8414999999986</v>
      </c>
      <c r="M11" s="6">
        <f>+dataอยุธยา!M11+dataอยุธยา!M28+dataอยุธยา!M45+dataอยุธยา!M63+dataอยุธยา!M81+dataอยุธยา!M98+dataอยุธยา!M115+dataอยุธยา!M132+dataอยุธยา!M150+dataอยุธยา!M167+dataอยุธยา!M184+dataอยุธยา!M201+dataอยุธยา!M218+dataอยุธยา!M235+dataอยุธยา!M252+dataอยุธยา!M269+dataอยุธยา!M286+dataอยุธยา!M303</f>
        <v>6105.2540999999992</v>
      </c>
      <c r="N11" s="6"/>
      <c r="O11" s="6"/>
      <c r="P11" s="6"/>
      <c r="Q11" s="6"/>
    </row>
    <row r="12" spans="1:17" ht="23.25" thickBot="1" x14ac:dyDescent="0.4">
      <c r="A12" s="1" t="s">
        <v>14</v>
      </c>
      <c r="B12" s="6">
        <f>+dataอยุธยา!B12+dataอยุธยา!B29+dataอยุธยา!B46+dataอยุธยา!B64+dataอยุธยา!B82+dataอยุธยา!B99+dataอยุธยา!B116+dataอยุธยา!B133+dataอยุธยา!B151+dataอยุธยา!B168+dataอยุธยา!B185+dataอยุธยา!B202+dataอยุธยา!B219+dataอยุธยา!B236+dataอยุธยา!B253+dataอยุธยา!B270+dataอยุธยา!B287+dataอยุธยา!B304</f>
        <v>5290</v>
      </c>
      <c r="C12" s="6">
        <f>+dataอยุธยา!C12+dataอยุธยา!C29+dataอยุธยา!C46+dataอยุธยา!C64+dataอยุธยา!C82+dataอยุธยา!C99+dataอยุธยา!C116+dataอยุธยา!C133+dataอยุธยา!C151+dataอยุธยา!C168+dataอยุธยา!C185+dataอยุธยา!C202+dataอยุธยา!C219+dataอยุธยา!C236+dataอยุธยา!C253+dataอยุธยา!C270+dataอยุธยา!C287+dataอยุธยา!C304</f>
        <v>5396</v>
      </c>
      <c r="D12" s="6">
        <f>+dataอยุธยา!D12+dataอยุธยา!D29+dataอยุธยา!D46+dataอยุธยา!D64+dataอยุธยา!D82+dataอยุธยา!D99+dataอยุธยา!D116+dataอยุธยา!D133+dataอยุธยา!D151+dataอยุธยา!D168+dataอยุธยา!D185+dataอยุธยา!D202+dataอยุธยา!D219+dataอยุธยา!D236+dataอยุธยา!D253+dataอยุธยา!D270+dataอยุธยา!D287+dataอยุธยา!D304</f>
        <v>4965</v>
      </c>
      <c r="E12" s="6">
        <f>+dataอยุธยา!E12+dataอยุธยา!E29+dataอยุธยา!E46+dataอยุธยา!E64+dataอยุธยา!E82+dataอยุธยา!E99+dataอยุธยา!E116+dataอยุธยา!E133+dataอยุธยา!E151+dataอยุธยา!E168+dataอยุธยา!E185+dataอยุธยา!E202+dataอยุธยา!E219+dataอยุธยา!E236+dataอยุธยา!E253+dataอยุธยา!E270+dataอยุธยา!E287+dataอยุธยา!E304</f>
        <v>5087</v>
      </c>
      <c r="F12" s="121">
        <f>+dataอยุธยา!F12+dataอยุธยา!F29+dataอยุธยา!F46+dataอยุธยา!F64+dataอยุธยา!F82+dataอยุธยา!F99+dataอยุธยา!F116+dataอยุธยา!F133+dataอยุธยา!F151+dataอยุธยา!F168+dataอยุธยา!F185+dataอยุธยา!F202+dataอยุธยา!F219+dataอยุธยา!F236+dataอยุธยา!F253+dataอยุธยา!F270+dataอยุธยา!F287+dataอยุธยา!F304</f>
        <v>6421.2547999999997</v>
      </c>
      <c r="G12" s="121">
        <f>+dataอยุธยา!G12+dataอยุธยา!G29+dataอยุธยา!G46+dataอยุธยา!G64+dataอยุธยา!G82+dataอยุธยา!G99+dataอยุธยา!G116+dataอยุธยา!G133+dataอยุธยา!G151+dataอยุธยา!G168+dataอยุธยา!G185+dataอยุธยา!G202+dataอยุธยา!G219+dataอยุธยา!G236+dataอยุธยา!G253+dataอยุธยา!G270+dataอยุธยา!G287+dataอยุธยา!G304</f>
        <v>6234.5135000000028</v>
      </c>
      <c r="H12" s="121">
        <f>+dataอยุธยา!H12+dataอยุธยา!H29+dataอยุธยา!H46+dataอยุธยา!H64+dataอยุธยา!H82+dataอยุธยา!H99+dataอยุธยา!H116+dataอยุธยา!H133+dataอยุธยา!H151+dataอยุธยา!H168+dataอยุธยา!H185+dataอยุธยา!H202+dataอยุธยา!H219+dataอยุธยา!H236+dataอยุธยา!H253+dataอยุธยา!H270+dataอยุธยา!H287+dataอยุธยา!H304</f>
        <v>5814.9065000000001</v>
      </c>
      <c r="I12" s="6">
        <f>+dataอยุธยา!I12+dataอยุธยา!I29+dataอยุธยา!I46+dataอยุธยา!I64+dataอยุธยา!I82+dataอยุธยา!I99+dataอยุธยา!I116+dataอยุธยา!I133+dataอยุธยา!I151+dataอยุธยา!I168+dataอยุธยา!I185+dataอยุธยา!I202+dataอยุธยา!I219+dataอยุธยา!I236+dataอยุธยา!I253+dataอยุธยา!I270+dataอยุธยา!I287+dataอยุธยา!I304</f>
        <v>6267.393500000001</v>
      </c>
      <c r="J12" s="121">
        <f>+dataอยุธยา!J12+dataอยุธยา!J29+dataอยุธยา!J46+dataอยุธยา!J64+dataอยุธยา!J82+dataอยุธยา!J99+dataอยุธยา!J116+dataอยุธยา!J133+dataอยุธยา!J151+dataอยุธยา!J168+dataอยุธยา!J185+dataอยุธยา!J202+dataอยุธยา!J219+dataอยุธยา!J236+dataอยุธยา!J253+dataอยุธยา!J270+dataอยุธยา!J287+dataอยุธยา!J304</f>
        <v>6412.8642000000009</v>
      </c>
      <c r="K12" s="121">
        <f>+dataอยุธยา!K12+dataอยุธยา!K29+dataอยุธยา!K46+dataอยุธยา!K64+dataอยุธยา!K82+dataอยุธยา!K99+dataอยุธยา!K116+dataอยุธยา!K133+dataอยุธยา!K151+dataอยุธยา!K168+dataอยุธยา!K185+dataอยุธยา!K202+dataอยุธยา!K219+dataอยุธยา!K236+dataอยุธยา!K253+dataอยุธยา!K270+dataอยุธยา!K287+dataอยุธยา!K304</f>
        <v>6227.3203999999987</v>
      </c>
      <c r="L12" s="121">
        <f>+dataอยุธยา!L12+dataอยุธยา!L29+dataอยุธยา!L46+dataอยุธยา!L64+dataอยุธยา!L82+dataอยุธยา!L99+dataอยุธยา!L116+dataอยุธยา!L133+dataอยุธยา!L151+dataอยุธยา!L168+dataอยุธยา!L185+dataอยุธยา!L202+dataอยุธยา!L219+dataอยุธยา!L236+dataอยุธยา!L253+dataอยุธยา!L270+dataอยุธยา!L287+dataอยุธยา!L304</f>
        <v>5807.7876000000006</v>
      </c>
      <c r="M12" s="6">
        <f>+dataอยุธยา!M12+dataอยุธยา!M29+dataอยุธยา!M46+dataอยุธยา!M64+dataอยุธยา!M82+dataอยุธยา!M99+dataอยุธยา!M116+dataอยุธยา!M133+dataอยุธยา!M151+dataอยุธยา!M168+dataอยุธยา!M185+dataอยุธยา!M202+dataอยุธยา!M219+dataอยุธยา!M236+dataอยุธยา!M253+dataอยุธยา!M270+dataอยุธยา!M287+dataอยุธยา!M304</f>
        <v>6243.1285999999991</v>
      </c>
      <c r="N12" s="6"/>
      <c r="O12" s="6"/>
      <c r="P12" s="6"/>
      <c r="Q12" s="6"/>
    </row>
    <row r="13" spans="1:17" ht="23.25" thickBot="1" x14ac:dyDescent="0.4">
      <c r="A13" s="5" t="s">
        <v>15</v>
      </c>
      <c r="B13" s="6">
        <f>+dataอยุธยา!B13+dataอยุธยา!B30+dataอยุธยา!B47+dataอยุธยา!B65+dataอยุธยา!B83+dataอยุธยา!B100+dataอยุธยา!B117+dataอยุธยา!B134+dataอยุธยา!B152+dataอยุธยา!B169+dataอยุธยา!B186+dataอยุธยา!B203+dataอยุธยา!B220+dataอยุธยา!B237+dataอยุธยา!B254+dataอยุธยา!B271+dataอยุธยา!B288+dataอยุธยา!B305</f>
        <v>5423</v>
      </c>
      <c r="C13" s="6">
        <f>+dataอยุธยา!C13+dataอยุธยา!C30+dataอยุธยา!C47+dataอยุธยา!C65+dataอยุธยา!C83+dataอยุธยา!C100+dataอยุธยา!C117+dataอยุธยา!C134+dataอยุธยา!C152+dataอยุธยา!C169+dataอยุธยา!C186+dataอยุธยา!C203+dataอยุธยา!C220+dataอยุธยา!C237+dataอยุธยา!C254+dataอยุธยา!C271+dataอยุธยา!C288+dataอยุธยา!C305</f>
        <v>5313</v>
      </c>
      <c r="D13" s="6">
        <f>+dataอยุธยา!D13+dataอยุธยา!D30+dataอยุธยา!D47+dataอยุธยา!D65+dataอยุธยา!D83+dataอยุธยา!D100+dataอยุธยา!D117+dataอยุธยา!D134+dataอยุธยา!D152+dataอยุธยา!D169+dataอยุธยา!D186+dataอยุธยา!D203+dataอยุธยา!D220+dataอยุธยา!D237+dataอยุธยา!D254+dataอยุธยา!D271+dataอยุธยา!D288+dataอยุธยา!D305</f>
        <v>5071</v>
      </c>
      <c r="E13" s="6">
        <f>+dataอยุธยา!E13+dataอยุธยา!E30+dataอยุธยา!E47+dataอยุธยา!E65+dataอยุธยา!E83+dataอยุธยา!E100+dataอยุธยา!E117+dataอยุธยา!E134+dataอยุธยา!E152+dataอยุธยา!E169+dataอยุธยา!E186+dataอยุธยา!E203+dataอยุธยา!E220+dataอยุธยา!E237+dataอยุธยา!E254+dataอยุธยา!E271+dataอยุธยา!E288+dataอยุธยา!E305</f>
        <v>5283</v>
      </c>
      <c r="F13" s="121">
        <f>+dataอยุธยา!F13+dataอยุธยา!F30+dataอยุธยา!F47+dataอยุธยา!F65+dataอยุธยา!F83+dataอยุธยา!F100+dataอยุธยา!F117+dataอยุธยา!F134+dataอยุธยา!F152+dataอยุธยา!F169+dataอยุธยา!F186+dataอยุธยา!F203+dataอยุธยา!F220+dataอยุธยา!F237+dataอยุธยา!F254+dataอยุธยา!F271+dataอยุธยา!F288+dataอยุธยา!F305</f>
        <v>6212.9735000000001</v>
      </c>
      <c r="G13" s="121">
        <f>+dataอยุธยา!G13+dataอยุธยา!G30+dataอยุธยา!G47+dataอยุธยา!G65+dataอยุธยา!G83+dataอยุธยา!G100+dataอยุธยา!G117+dataอยุธยา!G134+dataอยุธยา!G152+dataอยุธยา!G169+dataอยุธยา!G186+dataอยุธยา!G203+dataอยุธยา!G220+dataอยุธยา!G237+dataอยุธยา!G254+dataอยุธยา!G271+dataอยุธยา!G288+dataอยุธยา!G305</f>
        <v>6163.8756999999996</v>
      </c>
      <c r="H13" s="121">
        <f>+dataอยุธยา!H13+dataอยุธยา!H30+dataอยุธยา!H47+dataอยุธยา!H65+dataอยุธยา!H83+dataอยุธยา!H100+dataอยุธยา!H117+dataอยุธยา!H134+dataอยุธยา!H152+dataอยุธยา!H169+dataอยุธยา!H186+dataอยุธยา!H203+dataอยุธยา!H220+dataอยุธยา!H237+dataอยุธยา!H254+dataอยุธยา!H271+dataอยุธยา!H288+dataอยุธยา!H305</f>
        <v>5917.2374999999993</v>
      </c>
      <c r="I13" s="6">
        <f>+dataอยุธยา!I13+dataอยุธยา!I30+dataอยุธยา!I47+dataอยุธยา!I65+dataอยุธยา!I83+dataอยุธยา!I100+dataอยุธยา!I117+dataอยุธยา!I134+dataอยุธยา!I152+dataอยุธยา!I169+dataอยุธยา!I186+dataอยุธยา!I203+dataอยุธยา!I220+dataอยุธยา!I237+dataอยุธยา!I254+dataอยุธยา!I271+dataอยุธยา!I288+dataอยุธยา!I305</f>
        <v>6484.9311000000007</v>
      </c>
      <c r="J13" s="121">
        <f>+dataอยุธยา!J13+dataอยุธยา!J30+dataอยุธยา!J47+dataอยุธยา!J65+dataอยุธยา!J83+dataอยุธยา!J100+dataอยุธยา!J117+dataอยุธยา!J134+dataอยุธยา!J152+dataอยุธยา!J169+dataอยุธยา!J186+dataอยุธยา!J203+dataอยุธยา!J220+dataอยุธยา!J237+dataอยุธยา!J254+dataอยุธยา!J271+dataอยุธยา!J288+dataอยุธยา!J305</f>
        <v>6205.8899999999994</v>
      </c>
      <c r="K13" s="121">
        <f>+dataอยุธยา!K13+dataอยุธยา!K30+dataอยุธยา!K47+dataอยุธยา!K65+dataอยุธยา!K83+dataอยุธยา!K100+dataอยุธยา!K117+dataอยุธยา!K134+dataอยุธยา!K152+dataอยุธยา!K169+dataอยุธยา!K186+dataอยุธยา!K203+dataอยุธยา!K220+dataอยุธยา!K237+dataอยุธยา!K254+dataอยุธยา!K271+dataอยุธยา!K288+dataอยุธยา!K305</f>
        <v>6151.7691999999988</v>
      </c>
      <c r="L13" s="121">
        <f>+dataอยุธยา!L13+dataอยุธยา!L30+dataอยุธยา!L47+dataอยุธยา!L65+dataอยุธยา!L83+dataอยุธยา!L100+dataอยุธยา!L117+dataอยุธยา!L134+dataอยุธยา!L152+dataอยุธยา!L169+dataอยุธยา!L186+dataอยุธยา!L203+dataอยุธยา!L220+dataอยุธยา!L237+dataอยุธยา!L254+dataอยุธยา!L271+dataอยุธยา!L288+dataอยุธยา!L305</f>
        <v>5908.7875999999978</v>
      </c>
      <c r="M13" s="6">
        <f>+dataอยุธยา!M13+dataอยุธยา!M30+dataอยุธยา!M47+dataอยุธยา!M65+dataอยุธยา!M83+dataอยุธยา!M100+dataอยุธยา!M117+dataอยุธยา!M134+dataอยุธยา!M152+dataอยุธยา!M169+dataอยุธยา!M186+dataอยุธยา!M203+dataอยุธยา!M220+dataอยุธยา!M237+dataอยุธยา!M254+dataอยุธยา!M271+dataอยุธยา!M288+dataอยุธยา!M305</f>
        <v>6463.3513999999986</v>
      </c>
      <c r="N13" s="6"/>
      <c r="O13" s="6"/>
      <c r="P13" s="6"/>
      <c r="Q13" s="6"/>
    </row>
    <row r="14" spans="1:17" ht="23.25" thickBot="1" x14ac:dyDescent="0.4">
      <c r="A14" s="1" t="s">
        <v>16</v>
      </c>
      <c r="B14" s="6">
        <f>+dataอยุธยา!B14+dataอยุธยา!B31+dataอยุธยา!B48+dataอยุธยา!B66+dataอยุธยา!B84+dataอยุธยา!B101+dataอยุธยา!B118+dataอยุธยา!B135+dataอยุธยา!B153+dataอยุธยา!B170+dataอยุธยา!B187+dataอยุธยา!B204+dataอยุธยา!B221+dataอยุธยา!B238+dataอยุธยา!B255+dataอยุธยา!B272+dataอยุธยา!B289+dataอยุธยา!B306</f>
        <v>5628</v>
      </c>
      <c r="C14" s="6">
        <f>+dataอยุธยา!C14+dataอยุธยา!C31+dataอยุธยา!C48+dataอยุธยา!C66+dataอยุธยา!C84+dataอยุธยา!C101+dataอยุธยา!C118+dataอยุธยา!C135+dataอยุธยา!C153+dataอยุธยา!C170+dataอยุธยา!C187+dataอยุธยา!C204+dataอยุธยา!C221+dataอยุธยา!C238+dataอยุธยา!C255+dataอยุธยา!C272+dataอยุธยา!C289+dataอยุธยา!C306</f>
        <v>5113</v>
      </c>
      <c r="D14" s="6">
        <f>+dataอยุธยา!D14+dataอยุธยา!D31+dataอยุธยา!D48+dataอยุธยา!D66+dataอยุธยา!D84+dataอยุธยา!D101+dataอยุธยา!D118+dataอยุธยา!D135+dataอยุธยา!D153+dataอยุธยา!D170+dataอยุธยา!D187+dataอยุธยา!D204+dataอยุธยา!D221+dataอยุธยา!D238+dataอยุธยา!D255+dataอยุธยา!D272+dataอยุธยา!D289+dataอยุธยา!D306</f>
        <v>5434</v>
      </c>
      <c r="E14" s="6">
        <f>+dataอยุธยา!E14+dataอยุธยา!E31+dataอยุธยา!E48+dataอยุธยา!E66+dataอยุธยา!E84+dataอยุธยา!E101+dataอยุธยา!E118+dataอยุธยา!E135+dataอยุธยา!E153+dataอยุธยา!E170+dataอยุธยา!E187+dataอยุธยา!E204+dataอยุธยา!E221+dataอยุธยา!E238+dataอยุธยา!E255+dataอยุธยา!E272+dataอยุธยา!E289+dataอยุธยา!E306</f>
        <v>5386</v>
      </c>
      <c r="F14" s="121">
        <f>+dataอยุธยา!F14+dataอยุธยา!F31+dataอยุธยา!F48+dataอยุธยา!F66+dataอยุธยา!F84+dataอยุธยา!F101+dataอยุธยา!F118+dataอยุธยา!F135+dataอยุธยา!F153+dataอยุธยา!F170+dataอยุธยา!F187+dataอยุธยา!F204+dataอยุธยา!F221+dataอยุธยา!F238+dataอยุธยา!F255+dataอยุธยา!F272+dataอยุธยา!F289+dataอยุธยา!F306</f>
        <v>6568.7097999999978</v>
      </c>
      <c r="G14" s="121">
        <f>+dataอยุธยา!G14+dataอยุธยา!G31+dataอยุธยา!G48+dataอยุธยา!G66+dataอยุธยา!G84+dataอยุธยา!G101+dataอยุธยา!G118+dataอยุธยา!G135+dataอยุธยา!G153+dataอยุธยา!G170+dataอยุธยา!G187+dataอยุธยา!G204+dataอยุธยา!G221+dataอยุธยา!G238+dataอยุธยา!G255+dataอยุธยา!G272+dataอยุธยา!G289+dataอยุธยา!G306</f>
        <v>5889.0946000000013</v>
      </c>
      <c r="H14" s="121">
        <f>+dataอยุธยา!H14+dataอยุธยา!H31+dataอยุธยา!H48+dataอยุธยา!H66+dataอยุธยา!H84+dataอยุธยา!H101+dataอยุธยา!H118+dataอยุธยา!H135+dataอยุธยา!H153+dataอยุธยา!H170+dataอยุธยา!H187+dataอยุธยา!H204+dataอยุธยา!H221+dataอยุธยา!H238+dataอยุธยา!H255+dataอยุธยา!H272+dataอยุธยา!H289+dataอยุธยา!H306</f>
        <v>6434.2452000000012</v>
      </c>
      <c r="I14" s="6">
        <f>+dataอยุธยา!I14+dataอยุธยา!I31+dataอยุธยา!I48+dataอยุธยา!I66+dataอยุธยา!I84+dataอยุธยา!I101+dataอยุธยา!I118+dataอยุธยา!I135+dataอยุธยา!I153+dataอยุธยา!I170+dataอยุธยา!I187+dataอยุธยา!I204+dataอยุธยา!I221+dataอยุธยา!I238+dataอยุธยา!I255+dataอยุธยา!I272+dataอยุธยา!I289+dataอยุธยา!I306</f>
        <v>6905.134</v>
      </c>
      <c r="J14" s="121">
        <f>+dataอยุธยา!J14+dataอยุธยา!J31+dataอยุธยา!J48+dataอยุธยา!J66+dataอยุธยา!J84+dataอยุธยา!J101+dataอยุธยา!J118+dataอยุธยา!J135+dataอยุธยา!J153+dataอยุธยา!J170+dataอยุธยา!J187+dataอยุธยา!J204+dataอยุธยา!J221+dataอยุธยา!J238+dataอยุธยา!J255+dataอยุธยา!J272+dataอยุธยา!J289+dataอยุธยา!J306</f>
        <v>6559.0146999999997</v>
      </c>
      <c r="K14" s="121">
        <f>+dataอยุธยา!K14+dataอยุธยา!K31+dataอยุธยา!K48+dataอยุธยา!K66+dataอยุธยา!K84+dataอยุธยา!K101+dataอยุธยา!K118+dataอยุธยา!K135+dataอยุธยา!K153+dataอยุธยา!K170+dataอยุธยา!K187+dataอยุธยา!K204+dataอยุธยา!K221+dataอยุธยา!K238+dataอยุธยา!K255+dataอยุธยา!K272+dataอยุธยา!K289+dataอยุธยา!K306</f>
        <v>5883.3300000000008</v>
      </c>
      <c r="L14" s="121">
        <f>+dataอยุธยา!L14+dataอยุธยา!L31+dataอยุธยา!L48+dataอยุธยา!L66+dataอยุธยา!L84+dataอยุธยา!L101+dataอยุธยา!L118+dataอยุธยา!L135+dataอยุธยา!L153+dataอยุธยา!L170+dataอยุธยา!L187+dataอยุธยา!L204+dataอยุธยา!L221+dataอยุธยา!L238+dataอยุธยา!L255+dataอยุธยา!L272+dataอยุธยา!L289+dataอยุธยา!L306</f>
        <v>6421.4748999999993</v>
      </c>
      <c r="M14" s="6">
        <f>+dataอยุธยา!M14+dataอยุธยา!M31+dataอยุธยา!M48+dataอยุธยา!M66+dataอยุธยา!M84+dataอยุธยา!M101+dataอยุธยา!M118+dataอยุธยา!M135+dataอยุธยา!M153+dataอยุธยา!M170+dataอยุธยา!M187+dataอยุธยา!M204+dataอยุธยา!M221+dataอยุธยา!M238+dataอยุธยา!M255+dataอยุธยา!M272+dataอยุธยา!M289+dataอยุธยา!M306</f>
        <v>6887.9152000000013</v>
      </c>
      <c r="N14" s="6"/>
      <c r="O14" s="6"/>
      <c r="P14" s="6"/>
      <c r="Q14" s="6"/>
    </row>
    <row r="15" spans="1:17" ht="23.25" thickBot="1" x14ac:dyDescent="0.4">
      <c r="A15" s="5" t="s">
        <v>17</v>
      </c>
      <c r="B15" s="6">
        <f>+dataอยุธยา!B15+dataอยุธยา!B32+dataอยุธยา!B49+dataอยุธยา!B67+dataอยุธยา!B85+dataอยุธยา!B102+dataอยุธยา!B119+dataอยุธยา!B136+dataอยุธยา!B154+dataอยุธยา!B171+dataอยุธยา!B188+dataอยุธยา!B205+dataอยุธยา!B222+dataอยุธยา!B239+dataอยุธยา!B256+dataอยุธยา!B273+dataอยุธยา!B290+dataอยุธยา!B307</f>
        <v>5715</v>
      </c>
      <c r="C15" s="6">
        <f>+dataอยุธยา!C15+dataอยุธยา!C32+dataอยุธยา!C49+dataอยุธยา!C67+dataอยุธยา!C85+dataอยุธยา!C102+dataอยุธยา!C119+dataอยุธยา!C136+dataอยุธยา!C154+dataอยุธยา!C171+dataอยุธยา!C188+dataอยุธยา!C205+dataอยุธยา!C222+dataอยุธยา!C239+dataอยุธยา!C256+dataอยุธยา!C273+dataอยุธยา!C290+dataอยุธยา!C307</f>
        <v>5224</v>
      </c>
      <c r="D15" s="6">
        <f>+dataอยุธยา!D15+dataอยุธยา!D32+dataอยุธยา!D49+dataอยุธยา!D67+dataอยุธยา!D85+dataอยุธยา!D102+dataอยุธยา!D119+dataอยุธยา!D136+dataอยุธยา!D154+dataอยุธยา!D171+dataอยุธยา!D188+dataอยุธยา!D205+dataอยุธยา!D222+dataอยุธยา!D239+dataอยุธยา!D256+dataอยุธยา!D273+dataอยุธยา!D290+dataอยุธยา!D307</f>
        <v>5601</v>
      </c>
      <c r="E15" s="6">
        <f>+dataอยุธยา!E15+dataอยุธยา!E32+dataอยุธยา!E49+dataอยุธยา!E67+dataอยุธยา!E85+dataอยุธยา!E102+dataอยุธยา!E119+dataอยุธยา!E136+dataอยุธยา!E154+dataอยุธยา!E171+dataอยุธยา!E188+dataอยุธยา!E205+dataอยุธยา!E222+dataอยุธยา!E239+dataอยุธยา!E256+dataอยุธยา!E273+dataอยุธยา!E290+dataอยุธยา!E307</f>
        <v>5765</v>
      </c>
      <c r="F15" s="121">
        <f>+dataอยุธยา!F15+dataอยุธยา!F32+dataอยุธยา!F49+dataอยุธยา!F67+dataอยุธยา!F85+dataอยุธยา!F102+dataอยุธยา!F119+dataอยุธยา!F136+dataอยุธยา!F154+dataอยุธยา!F171+dataอยุธยา!F188+dataอยุธยา!F205+dataอยุธยา!F222+dataอยุธยา!F239+dataอยุธยา!F256+dataอยุธยา!F273+dataอยุธยา!F290+dataอยุธยา!F307</f>
        <v>6612.7136</v>
      </c>
      <c r="G15" s="121">
        <f>+dataอยุธยา!G15+dataอยุธยา!G32+dataอยุธยา!G49+dataอยุธยา!G67+dataอยุธยา!G85+dataอยุธยา!G102+dataอยุธยา!G119+dataอยุธยา!G136+dataอยุธยา!G154+dataอยุธยา!G171+dataอยุธยา!G188+dataอยุธยา!G205+dataอยุธยา!G222+dataอยุธยา!G239+dataอยุธยา!G256+dataอยุธยา!G273+dataอยุธยา!G290+dataอยุธยา!G307</f>
        <v>5894.8717999999981</v>
      </c>
      <c r="H15" s="121">
        <f>+dataอยุธยา!H15+dataอยุธยา!H32+dataอยุธยา!H49+dataอยุธยา!H67+dataอยุธยา!H85+dataอยุธยา!H102+dataอยุธยา!H119+dataอยุธยา!H136+dataอยุธยา!H154+dataอยุธยา!H171+dataอยุธยา!H188+dataอยุธยา!H205+dataอยุธยา!H222+dataอยุธยา!H239+dataอยุธยา!H256+dataอยุธยา!H273+dataอยุธยา!H290+dataอยุธยา!H307</f>
        <v>6711.7369999999983</v>
      </c>
      <c r="I15" s="6">
        <f>+dataอยุธยา!I15+dataอยุธยา!I32+dataอยุธยา!I49+dataอยุธยา!I67+dataอยุธยา!I85+dataอยุธยา!I102+dataอยุธยา!I119+dataอยุธยา!I136+dataอยุธยา!I154+dataอยุธยา!I171+dataอยุธยา!I188+dataอยุธยา!I205+dataอยุธยา!I222+dataอยุธยา!I239+dataอยุธยา!I256+dataอยุธยา!I273+dataอยุธยา!I290+dataอยุธยา!I307</f>
        <v>6897.1175000000003</v>
      </c>
      <c r="J15" s="121">
        <f>+dataอยุธยา!J15+dataอยุธยา!J32+dataอยุธยา!J49+dataอยุธยา!J67+dataอยุธยา!J85+dataอยุธยา!J102+dataอยุธยา!J119+dataอยุธยา!J136+dataอยุธยา!J154+dataอยุธยา!J171+dataอยุธยา!J188+dataอยุธยา!J205+dataอยุธยา!J222+dataอยุธยา!J239+dataอยุธยา!J256+dataอยุธยา!J273+dataอยุธยา!J290+dataอยุธยา!J307</f>
        <v>6606.3395999999993</v>
      </c>
      <c r="K15" s="121">
        <f>+dataอยุธยา!K15+dataอยุธยา!K32+dataอยุธยา!K49+dataอยุธยา!K67+dataอยุธยา!K85+dataอยุธยา!K102+dataอยุธยา!K119+dataอยุธยา!K136+dataอยุธยา!K154+dataอยุธยา!K171+dataอยุธยา!K188+dataอยุธยา!K205+dataอยุธยา!K222+dataอยุธยา!K239+dataอยุธยา!K256+dataอยุธยา!K273+dataอยุธยา!K290+dataอยุธยา!K307</f>
        <v>5882.6487999999981</v>
      </c>
      <c r="L15" s="121">
        <f>+dataอยุธยา!L15+dataอยุธยา!L32+dataอยุธยา!L49+dataอยุธยา!L67+dataอยุธยา!L85+dataอยุธยา!L102+dataอยุธยา!L119+dataอยุธยา!L136+dataอยุธยา!L154+dataอยุธยา!L171+dataอยุธยา!L188+dataอยุธยา!L205+dataอยุธยา!L222+dataอยุธยา!L239+dataอยุธยา!L256+dataอยุธยา!L273+dataอยุธยา!L290+dataอยุธยา!L307</f>
        <v>6698.9531999999999</v>
      </c>
      <c r="M15" s="6">
        <f>+dataอยุธยา!M15+dataอยุธยา!M32+dataอยุธยา!M49+dataอยุธยา!M67+dataอยุธยา!M85+dataอยุธยา!M102+dataอยุธยา!M119+dataอยุธยา!M136+dataอยุธยา!M154+dataอยุธยา!M171+dataอยุธยา!M188+dataอยุธยา!M205+dataอยุธยา!M222+dataอยุธยา!M239+dataอยุธยา!M256+dataอยุธยา!M273+dataอยุธยา!M290+dataอยุธยา!M307</f>
        <v>6879.3823000000002</v>
      </c>
      <c r="N15" s="6"/>
      <c r="O15" s="6"/>
      <c r="P15" s="6"/>
      <c r="Q15" s="6"/>
    </row>
    <row r="16" spans="1:17" ht="23.25" thickBot="1" x14ac:dyDescent="0.4">
      <c r="A16" s="1" t="s">
        <v>18</v>
      </c>
      <c r="B16" s="6">
        <f>+dataอยุธยา!B16+dataอยุธยา!B33+dataอยุธยา!B50+dataอยุธยา!B68+dataอยุธยา!B86+dataอยุธยา!B103+dataอยุธยา!B120+dataอยุธยา!B137+dataอยุธยา!B155+dataอยุธยา!B172+dataอยุธยา!B189+dataอยุธยา!B206+dataอยุธยา!B223+dataอยุธยา!B240+dataอยุธยา!B257+dataอยุธยา!B274+dataอยุธยา!B291+dataอยุธยา!B308</f>
        <v>5514</v>
      </c>
      <c r="C16" s="6">
        <f>+dataอยุธยา!C16+dataอยุธยา!C33+dataอยุธยา!C50+dataอยุธยา!C68+dataอยุธยา!C86+dataอยุธยา!C103+dataอยุธยา!C120+dataอยุธยา!C137+dataอยุธยา!C155+dataอยุธยา!C172+dataอยุธยา!C189+dataอยุธยา!C206+dataอยุธยา!C223+dataอยุธยา!C240+dataอยุธยา!C257+dataอยุธยา!C274+dataอยุธยา!C291+dataอยุธยา!C308</f>
        <v>5551</v>
      </c>
      <c r="D16" s="6">
        <f>+dataอยุธยา!D16+dataอยุธยา!D33+dataอยุธยา!D50+dataอยุธยา!D68+dataอยุธยา!D86+dataอยุธยา!D103+dataอยุธยา!D120+dataอยุธยา!D137+dataอยุธยา!D155+dataอยุธยา!D172+dataอยุธยา!D189+dataอยุธยา!D206+dataอยุธยา!D223+dataอยุธยา!D240+dataอยุธยา!D257+dataอยุธยา!D274+dataอยุธยา!D291+dataอยุธยา!D308</f>
        <v>5909</v>
      </c>
      <c r="E16" s="6">
        <f>+dataอยุธยา!E16+dataอยุธยา!E33+dataอยุธยา!E50+dataอยุธยา!E68+dataอยุธยา!E86+dataอยุธยา!E103+dataอยุธยา!E120+dataอยุธยา!E137+dataอยุธยา!E155+dataอยุธยา!E172+dataอยุธยา!E189+dataอยุธยา!E206+dataอยุธยา!E223+dataอยุธยา!E240+dataอยุธยา!E257+dataอยุธยา!E274+dataอยุธยา!E291+dataอยุธยา!E308</f>
        <v>4962</v>
      </c>
      <c r="F16" s="121">
        <f>+dataอยุธยา!F16+dataอยุธยา!F33+dataอยุธยา!F50+dataอยุธยา!F68+dataอยุธยา!F86+dataอยุธยา!F103+dataอยุธยา!F120+dataอยุธยา!F137+dataอยุธยา!F155+dataอยุธยา!F172+dataอยุธยา!F189+dataอยุธยา!F206+dataอยุธยา!F223+dataอยุธยา!F240+dataอยุธยา!F257+dataอยุธยา!F274+dataอยุธยา!F291+dataอยุธยา!F308</f>
        <v>6075.1251000000011</v>
      </c>
      <c r="G16" s="121">
        <f>+dataอยุธยา!G16+dataอยุธยา!G33+dataอยุธยา!G50+dataอยุธยา!G68+dataอยุธยา!G86+dataอยุธยา!G103+dataอยุธยา!G120+dataอยุธยา!G137+dataอยุธยา!G155+dataอยุธยา!G172+dataอยุธยา!G189+dataอยุธยา!G206+dataอยุธยา!G223+dataอยุธยา!G240+dataอยุธยา!G257+dataอยุธยา!G274+dataอยุธยา!G291+dataอยุธยา!G308</f>
        <v>6255.9446000000007</v>
      </c>
      <c r="H16" s="121">
        <f>+dataอยุธยา!H16+dataอยุธยา!H33+dataอยุธยา!H50+dataอยุธยา!H68+dataอยุธยา!H86+dataอยุธยา!H103+dataอยุธยา!H120+dataอยุธยา!H137+dataอยุธยา!H155+dataอยุธยา!H172+dataอยุธยา!H189+dataอยุธยา!H206+dataอยุธยา!H223+dataอยุธยา!H240+dataอยุธยา!H257+dataอยุธยา!H274+dataอยุธยา!H291+dataอยุธยา!H308</f>
        <v>7023.844000000001</v>
      </c>
      <c r="I16" s="6">
        <f>+dataอยุธยา!I16+dataอยุธยา!I33+dataอยุธยา!I50+dataอยุธยา!I68+dataอยุธยา!I86+dataอยุธยา!I103+dataอยุธยา!I120+dataอยุธยา!I137+dataอยุธยา!I155+dataอยุธยา!I172+dataอยุธยา!I189+dataอยุธยา!I206+dataอยุธยา!I223+dataอยุธยา!I240+dataอยุธยา!I257+dataอยุธยา!I274+dataอยุธยา!I291+dataอยุธยา!I308</f>
        <v>6020.6062999999986</v>
      </c>
      <c r="J16" s="121">
        <f>+dataอยุธยา!J16+dataอยุธยา!J33+dataอยุธยา!J50+dataอยุธยา!J68+dataอยุธยา!J86+dataอยุธยา!J103+dataอยุธยา!J120+dataอยุธยา!J137+dataอยุธยา!J155+dataอยุธยา!J172+dataอยุธยา!J189+dataอยุธยา!J206+dataอยุธยา!J223+dataอยุธยา!J240+dataอยุธยา!J257+dataอยุธยา!J274+dataอยุธยา!J291+dataอยุธยา!J308</f>
        <v>6064.9620999999997</v>
      </c>
      <c r="K16" s="121">
        <f>+dataอยุธยา!K16+dataอยุธยา!K33+dataอยุธยา!K50+dataอยุธยา!K68+dataอยุธยา!K86+dataอยุธยา!K103+dataอยุธยา!K120+dataอยุธยา!K137+dataอยุธยา!K155+dataอยุธยา!K172+dataอยุธยา!K189+dataอยุธยา!K206+dataอยุธยา!K223+dataอยุธยา!K240+dataอยุธยา!K257+dataอยุธยา!K274+dataอยุธยา!K291+dataอยุธยา!K308</f>
        <v>6244.3747000000012</v>
      </c>
      <c r="L16" s="121">
        <f>+dataอยุธยา!L16+dataอยุธยา!L33+dataอยุธยา!L50+dataอยุธยา!L68+dataอยุธยา!L86+dataอยุธยา!L103+dataอยุธยา!L120+dataอยุธยา!L137+dataอยุธยา!L155+dataอยุธยา!L172+dataอยุธยา!L189+dataอยุธยา!L206+dataอยุธยา!L223+dataอยุธยา!L240+dataอยุธยา!L257+dataอยุธยา!L274+dataอยุธยา!L291+dataอยุธยา!L308</f>
        <v>7012.0531000000001</v>
      </c>
      <c r="M16" s="6">
        <f>+dataอยุธยา!M16+dataอยุธยา!M33+dataอยุธยา!M50+dataอยุธยา!M68+dataอยุธยา!M86+dataอยุธยา!M103+dataอยุธยา!M120+dataอยุธยา!M137+dataอยุธยา!M155+dataอยุธยา!M172+dataอยุธยา!M189+dataอยุธยา!M206+dataอยุธยา!M223+dataอยุธยา!M240+dataอยุธยา!M257+dataอยุธยา!M274+dataอยุธยา!M291+dataอยุธยา!M308</f>
        <v>6006.703199999999</v>
      </c>
      <c r="N16" s="6"/>
      <c r="O16" s="6"/>
      <c r="P16" s="6"/>
      <c r="Q16" s="6"/>
    </row>
    <row r="17" spans="1:17" x14ac:dyDescent="0.35">
      <c r="A17" s="11" t="s">
        <v>20</v>
      </c>
      <c r="B17" s="6">
        <f>+dataอยุธยา!B17+dataอยุธยา!B34+dataอยุธยา!B51+dataอยุธยา!B69+dataอยุธยา!B87+dataอยุธยา!B104+dataอยุธยา!B121+dataอยุธยา!B138+dataอยุธยา!B156+dataอยุธยา!B173+dataอยุธยา!B190+dataอยุธยา!B207+dataอยุธยา!B224+dataอยุธยา!B241+dataอยุธยา!B258+dataอยุธยา!B275+dataอยุธยา!B292+dataอยุธยา!B309</f>
        <v>66602</v>
      </c>
      <c r="C17" s="6">
        <f>+dataอยุธยา!C17+dataอยุธยา!C34+dataอยุธยา!C51+dataอยุธยา!C69+dataอยุธยา!C87+dataอยุธยา!C104+dataอยุธยา!C121+dataอยุธยา!C138+dataอยุธยา!C156+dataอยุธยา!C173+dataอยุธยา!C190+dataอยุธยา!C207+dataอยุธยา!C224+dataอยุธยา!C241+dataอยุธยา!C258+dataอยุธยา!C275+dataอยุธยา!C292+dataอยุธยา!C309</f>
        <v>62859</v>
      </c>
      <c r="D17" s="6">
        <f>+dataอยุธยา!D17+dataอยุธยา!D34+dataอยุธยา!D51+dataอยุธยา!D69+dataอยุธยา!D87+dataอยุธยา!D104+dataอยุธยา!D121+dataอยุธยา!D138+dataอยุธยา!D156+dataอยุธยา!D173+dataอยุธยา!D190+dataอยุธยา!D207+dataอยุธยา!D224+dataอยุธยา!D241+dataอยุธยา!D258+dataอยุธยา!D275+dataอยุธยา!D292+dataอยุธยา!D309</f>
        <v>64842</v>
      </c>
      <c r="E17" s="6">
        <f>+dataอยุธยา!E17+dataอยุธยา!E34+dataอยุธยา!E51+dataอยุธยา!E69+dataอยุธยา!E87+dataอยุธยา!E104+dataอยุธยา!E121+dataอยุธยา!E138+dataอยุธยา!E156+dataอยุธยา!E173+dataอยุธยา!E190+dataอยุธยา!E207+dataอยุธยา!E224+dataอยุธยา!E241+dataอยุธยา!E258+dataอยุธยา!E275+dataอยุธยา!E292+dataอยุธยา!E309</f>
        <v>61323</v>
      </c>
      <c r="F17" s="121">
        <f>+dataอยุธยา!F17+dataอยุธยา!F34+dataอยุธยา!F51+dataอยุธยา!F69+dataอยุธยา!F87+dataอยุธยา!F104+dataอยุธยา!F121+dataอยุธยา!F138+dataอยุธยา!F156+dataอยุธยา!F173+dataอยุธยา!F190+dataอยุธยา!F207+dataอยุธยา!F224+dataอยุธยา!F241+dataอยุธยา!F258+dataอยุธยา!F275+dataอยุธยา!F292+dataอยุธยา!F309</f>
        <v>78326.186900000001</v>
      </c>
      <c r="G17" s="121">
        <f>+dataอยุธยา!G17+dataอยุธยา!G34+dataอยุธยา!G51+dataอยุธยา!G69+dataอยุธยา!G87+dataอยุธยา!G104+dataอยุธยา!G121+dataอยุธยา!G138+dataอยุธยา!G156+dataอยุธยา!G173+dataอยุธยา!G190+dataอยุธยา!G207+dataอยุธยา!G224+dataอยุธยา!G241+dataอยุธยา!G258+dataอยุธยา!G275+dataอยุธยา!G292+dataอยุธยา!G309</f>
        <v>72566.118300000002</v>
      </c>
      <c r="H17" s="121">
        <f>+dataอยุธยา!H17+dataอยุธยา!H34+dataอยุธยา!H51+dataอยุธยา!H69+dataอยุธยา!H87+dataอยุธยา!H104+dataอยุธยา!H121+dataอยุธยา!H138+dataอยุธยา!H156+dataอยุธยา!H173+dataอยุธยา!H190+dataอยุธยา!H207+dataอยุธยา!H224+dataอยุธยา!H241+dataอยุธยา!H258+dataอยุธยา!H275+dataอยุธยา!H292+dataอยุธยา!H309</f>
        <v>76919.935800000021</v>
      </c>
      <c r="I17" s="122">
        <f>+dataอยุธยา!I17+dataอยุธยา!I34+dataอยุธยา!I51+dataอยุธยา!I69+dataอยุธยา!I87+dataอยุธยา!I104+dataอยุธยา!I121+dataอยุธยา!I138+dataอยุธยา!I156+dataอยุธยา!I173+dataอยุธยา!I190+dataอยุธยา!I207+dataอยุธยา!I224+dataอยุธยา!I241+dataอยุธยา!I258+dataอยุธยา!I275+dataอยุธยา!I292+dataอยุธยา!I309</f>
        <v>76307.695400000011</v>
      </c>
      <c r="J17" s="122">
        <f>+dataอยุธยา!J17+dataอยุธยา!J34+dataอยุธยา!J51+dataอยุธยา!J69+dataอยุธยา!J87+dataอยุธยา!J104+dataอยุธยา!J121+dataอยุธยา!J138+dataอยุธยา!J156+dataอยุธยา!J173+dataอยุธยา!J190+dataอยุธยา!J207+dataอยุธยา!J224+dataอยุธยา!J241+dataอยุธยา!J258+dataอยุธยา!J275+dataอยุธยา!J292+dataอยุธยา!J309</f>
        <v>78216.565599999987</v>
      </c>
      <c r="K17" s="122">
        <f>+dataอยุธยา!K17+dataอยุธยา!K34+dataอยุธยา!K51+dataอยุธยา!K69+dataอยุธยา!K87+dataอยุธยา!K104+dataอยุธยา!K121+dataอยุธยา!K138+dataอยุธยา!K156+dataอยุธยา!K173+dataอยุธยา!K190+dataอยุธยา!K207+dataอยุธยา!K224+dataอยุธยา!K241+dataอยุธยา!K258+dataอยุธยา!K275+dataอยุธยา!K292+dataอยุธยา!K309</f>
        <v>72455.216099999991</v>
      </c>
      <c r="L17" s="122">
        <f>+dataอยุธยา!L17+dataอยุธยา!L34+dataอยุธยา!L51+dataอยุธยา!L69+dataอยุธยา!L87+dataอยุธยา!L104+dataอยุธยา!L121+dataอยุธยา!L138+dataอยุธยา!L156+dataอยุธยา!L173+dataอยุธยา!L190+dataอยุธยา!L207+dataอยุธยา!L224+dataอยุธยา!L241+dataอยุธยา!L258+dataอยุธยา!L275+dataอยุธยา!L292+dataอยุธยา!L309</f>
        <v>76793.224699999992</v>
      </c>
      <c r="M17" s="122">
        <f>+dataอยุธยา!M17+dataอยุธยา!M34+dataอยุธยา!M51+dataอยุธยา!M69+dataอยุธยา!M87+dataอยุธยา!M104+dataอยุธยา!M121+dataอยุธยา!M138+dataอยุธยา!M156+dataอยุธยา!M173+dataอยุธยา!M190+dataอยุธยา!M207+dataอยุธยา!M224+dataอยุธยา!M241+dataอยุธยา!M258+dataอยุธยา!M275+dataอยุธยา!M292+dataอยุธยา!M309</f>
        <v>76105.999800000005</v>
      </c>
      <c r="N17" s="6"/>
      <c r="O17" s="6"/>
      <c r="P17" s="6"/>
      <c r="Q17" s="6"/>
    </row>
    <row r="18" spans="1:17" x14ac:dyDescent="0.3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18"/>
      <c r="Q18" s="118"/>
    </row>
  </sheetData>
  <mergeCells count="8">
    <mergeCell ref="A18:O18"/>
    <mergeCell ref="A1:O1"/>
    <mergeCell ref="A2:O2"/>
    <mergeCell ref="A3:A4"/>
    <mergeCell ref="C3:D3"/>
    <mergeCell ref="F3:G3"/>
    <mergeCell ref="J3:M3"/>
    <mergeCell ref="N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H13" sqref="H13"/>
    </sheetView>
  </sheetViews>
  <sheetFormatPr defaultRowHeight="22.5" x14ac:dyDescent="0.35"/>
  <cols>
    <col min="6" max="7" width="10.875" bestFit="1" customWidth="1"/>
    <col min="8" max="8" width="11.875" bestFit="1" customWidth="1"/>
    <col min="9" max="11" width="10.875" bestFit="1" customWidth="1"/>
    <col min="12" max="12" width="11.875" bestFit="1" customWidth="1"/>
    <col min="13" max="13" width="10.875" bestFit="1" customWidth="1"/>
  </cols>
  <sheetData>
    <row r="1" spans="1:17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18"/>
      <c r="Q1" s="118"/>
    </row>
    <row r="2" spans="1:17" x14ac:dyDescent="0.35">
      <c r="A2" s="178" t="s">
        <v>381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18"/>
      <c r="Q2" s="118"/>
    </row>
    <row r="3" spans="1:17" ht="23.25" thickBot="1" x14ac:dyDescent="0.4">
      <c r="A3" s="179" t="s">
        <v>2</v>
      </c>
      <c r="B3" s="116"/>
      <c r="C3" s="180" t="s">
        <v>3</v>
      </c>
      <c r="D3" s="180"/>
      <c r="E3" s="117"/>
      <c r="F3" s="180" t="s">
        <v>4</v>
      </c>
      <c r="G3" s="180"/>
      <c r="H3" s="117"/>
      <c r="I3" s="117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7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7" ht="24" thickTop="1" thickBot="1" x14ac:dyDescent="0.4">
      <c r="A5" s="5" t="s">
        <v>7</v>
      </c>
      <c r="B5" s="6">
        <f>+นนทบุรี!B5+นนทบุรี!B22+นนทบุรี!B39+นนทบุรี!B57+นนทบุรี!B75+นนทบุรี!B92+นนทบุรี!B109+นนทบุรี!B126+นนทบุรี!B144+นนทบุรี!B161+นนทบุรี!B178+นนทบุรี!B195</f>
        <v>4811</v>
      </c>
      <c r="C5" s="6">
        <f>+นนทบุรี!C5+นนทบุรี!C22+นนทบุรี!C39+นนทบุรี!C57+นนทบุรี!C75+นนทบุรี!C92+นนทบุรี!C109+นนทบุรี!C126+นนทบุรี!C144+นนทบุรี!C161+นนทบุรี!C178+นนทบุรี!C195</f>
        <v>4733</v>
      </c>
      <c r="D5" s="6">
        <f>+นนทบุรี!D5+นนทบุรี!D22+นนทบุรี!D39+นนทบุรี!D57+นนทบุรี!D75+นนทบุรี!D92+นนทบุรี!D109+นนทบุรี!D126+นนทบุรี!D144+นนทบุรี!D161+นนทบุรี!D178+นนทบุรี!D195</f>
        <v>5187</v>
      </c>
      <c r="E5" s="6">
        <f>+นนทบุรี!E5+นนทบุรี!E22+นนทบุรี!E39+นนทบุรี!E57+นนทบุรี!E75+นนทบุรี!E92+นนทบุรี!E109+นนทบุรี!E126+นนทบุรี!E144+นนทบุรี!E161+นนทบุรี!E178+นนทบุรี!E195</f>
        <v>4902</v>
      </c>
      <c r="F5" s="121">
        <f>+นนทบุรี!F5+นนทบุรี!F22+นนทบุรี!F39+นนทบุรี!F57+นนทบุรี!F75+นนทบุรี!F92+นนทบุรี!F109+นนทบุรี!F126+นนทบุรี!F144+นนทบุรี!F161+นนทบุรี!F178+นนทบุรี!F195</f>
        <v>7770.2225000000017</v>
      </c>
      <c r="G5" s="121">
        <f>+นนทบุรี!G5+นนทบุรี!G22+นนทบุรี!G39+นนทบุรี!G57+นนทบุรี!G75+นนทบุรี!G92+นนทบุรี!G109+นนทบุรี!G126+นนทบุรี!G144+นนทบุรี!G161+นนทบุรี!G178+นนทบุรี!G195</f>
        <v>8062.6059000000014</v>
      </c>
      <c r="H5" s="121">
        <f>+นนทบุรี!H5+นนทบุรี!H22+นนทบุรี!H39+นนทบุรี!H57+นนทบุรี!H75+นนทบุรี!H92+นนทบุรี!H109+นนทบุรี!H126+นนทบุรี!H144+นนทบุรี!H161+นนทบุรี!H178+นนทบุรี!H195</f>
        <v>9371.3475999999991</v>
      </c>
      <c r="I5" s="121">
        <f>+นนทบุรี!I5+นนทบุรี!I22+นนทบุรี!I39+นนทบุรี!I57+นนทบุรี!I75+นนทบุรี!I92+นนทบุรี!I109+นนทบุรี!I126+นนทบุรี!I144+นนทบุรี!I161+นนทบุรี!I178+นนทบุรี!I195</f>
        <v>8530.5668999999998</v>
      </c>
      <c r="J5" s="121">
        <f>+นนทบุรี!J5+นนทบุรี!J22+นนทบุรี!J39+นนทบุรี!J57+นนทบุรี!J75+นนทบุรี!J92+นนทบุรี!J109+นนทบุรี!J126+นนทบุรี!J144+นนทบุรี!J161+นนทบุรี!J178+นนทบุรี!J195</f>
        <v>7776.6741000000002</v>
      </c>
      <c r="K5" s="121">
        <f>+นนทบุรี!K5+นนทบุรี!K22+นนทบุรี!K39+นนทบุรี!K57+นนทบุรี!K75+นนทบุรี!K92+นนทบุรี!K109+นนทบุรี!K126+นนทบุรี!K144+นนทบุรี!K161+นนทบุรี!K178+นนทบุรี!K195</f>
        <v>8061.3164000000006</v>
      </c>
      <c r="L5" s="121">
        <f>+นนทบุรี!L5+นนทบุรี!L22+นนทบุรี!L39+นนทบุรี!L57+นนทบุรี!L75+นนทบุรี!L92+นนทบุรี!L109+นนทบุรี!L126+นนทบุรี!L144+นนทบุรี!L161+นนทบุรี!L178+นนทบุรี!L195</f>
        <v>9374.5930000000008</v>
      </c>
      <c r="M5" s="121">
        <f>+นนทบุรี!M5+นนทบุรี!M22+นนทบุรี!M39+นนทบุรี!M57+นนทบุรี!M75+นนทบุรี!M92+นนทบุรี!M109+นนทบุรี!M126+นนทบุรี!M144+นนทบุรี!M161+นนทบุรี!M178+นนทบุรี!M195</f>
        <v>8528.4920000000002</v>
      </c>
      <c r="N5" s="6"/>
      <c r="O5" s="6"/>
      <c r="P5" s="6"/>
      <c r="Q5" s="6"/>
    </row>
    <row r="6" spans="1:17" ht="23.25" thickBot="1" x14ac:dyDescent="0.4">
      <c r="A6" s="1" t="s">
        <v>8</v>
      </c>
      <c r="B6" s="6">
        <f>+นนทบุรี!B6+นนทบุรี!B23+นนทบุรี!B40+นนทบุรี!B58+นนทบุรี!B76+นนทบุรี!B93+นนทบุรี!B110+นนทบุรี!B127+นนทบุรี!B145+นนทบุรี!B162+นนทบุรี!B179+นนทบุรี!B196</f>
        <v>4576</v>
      </c>
      <c r="C6" s="6">
        <f>+นนทบุรี!C6+นนทบุรี!C23+นนทบุรี!C40+นนทบุรี!C58+นนทบุรี!C76+นนทบุรี!C93+นนทบุรี!C110+นนทบุรี!C127+นนทบุรี!C145+นนทบุรี!C162+นนทบุรี!C179+นนทบุรี!C196</f>
        <v>4533</v>
      </c>
      <c r="D6" s="6">
        <f>+นนทบุรี!D6+นนทบุรี!D23+นนทบุรี!D40+นนทบุรี!D58+นนทบุรี!D76+นนทบุรี!D93+นนทบุรี!D110+นนทบุรี!D127+นนทบุรี!D145+นนทบุรี!D162+นนทบุรี!D179+นนทบุรี!D196</f>
        <v>4927</v>
      </c>
      <c r="E6" s="6">
        <f>+นนทบุรี!E6+นนทบุรี!E23+นนทบุรี!E40+นนทบุรี!E58+นนทบุรี!E76+นนทบุรี!E93+นนทบุรี!E110+นนทบุรี!E127+นนทบุรี!E145+นนทบุรี!E162+นนทบุรี!E179+นนทบุรี!E196</f>
        <v>5005</v>
      </c>
      <c r="F6" s="121">
        <f>+นนทบุรี!F6+นนทบุรี!F23+นนทบุรี!F40+นนทบุรี!F58+นนทบุรี!F76+นนทบุรี!F93+นนทบุรี!F110+นนทบุรี!F127+นนทบุรี!F145+นนทบุรี!F162+นนทบุรี!F179+นนทบุรี!F196</f>
        <v>7662.9407000000001</v>
      </c>
      <c r="G6" s="121">
        <f>+นนทบุรี!G6+นนทบุรี!G23+นนทบุรี!G40+นนทบุรี!G58+นนทบุรี!G76+นนทบุรี!G93+นนทบุรี!G110+นนทบุรี!G127+นนทบุรี!G145+นนทบุรี!G162+นนทบุรี!G179+นนทบุรี!G196</f>
        <v>7800.5744000000004</v>
      </c>
      <c r="H6" s="121">
        <f>+นนทบุรี!H6+นนทบุรี!H23+นนทบุรี!H40+นนทบุรี!H58+นนทบุรี!H76+นนทบุรี!H93+นนทบุรี!H110+นนทบุรี!H127+นนทบุรี!H145+นนทบุรี!H162+นนทบุรี!H179+นนทบุรี!H196</f>
        <v>8202.7971999999991</v>
      </c>
      <c r="I6" s="121">
        <f>+นนทบุรี!I6+นนทบุรี!I23+นนทบุรี!I40+นนทบุรี!I58+นนทบุรี!I76+นนทบุรี!I93+นนทบุรี!I110+นนทบุรี!I127+นนทบุรี!I145+นนทบุรี!I162+นนทบุรี!I179+นนทบุรี!I196</f>
        <v>8807.9691000000021</v>
      </c>
      <c r="J6" s="121">
        <f>+นนทบุรี!J6+นนทบุรี!J23+นนทบุรี!J40+นนทบุรี!J58+นนทบุรี!J76+นนทบุรี!J93+นนทบุรี!J110+นนทบุรี!J127+นนทบุรี!J145+นนทบุรี!J162+นนทบุรี!J179+นนทบุรี!J196</f>
        <v>7666.8877000000002</v>
      </c>
      <c r="K6" s="121">
        <f>+นนทบุรี!K6+นนทบุรี!K23+นนทบุรี!K40+นนทบุรี!K58+นนทบุรี!K76+นนทบุรี!K93+นนทบุรี!K110+นนทบุรี!K127+นนทบุรี!K145+นนทบุรี!K162+นนทบุรี!K179+นนทบุรี!K196</f>
        <v>7804.1951000000008</v>
      </c>
      <c r="L6" s="121">
        <f>+นนทบุรี!L6+นนทบุรี!L23+นนทบุรี!L40+นนทบุรี!L58+นนทบุรี!L76+นนทบุรี!L93+นนทบุรี!L110+นนทบุรี!L127+นนทบุรี!L145+นนทบุรี!L162+นนทบุรี!L179+นนทบุรี!L196</f>
        <v>8201.183500000001</v>
      </c>
      <c r="M6" s="121">
        <f>+นนทบุรี!M6+นนทบุรี!M23+นนทบุรี!M40+นนทบุรี!M58+นนทบุรี!M76+นนทบุรี!M93+นนทบุรี!M110+นนทบุรี!M127+นนทบุรี!M145+นนทบุรี!M162+นนทบุรี!M179+นนทบุรี!M196</f>
        <v>8805.6985000000004</v>
      </c>
      <c r="N6" s="6"/>
      <c r="O6" s="6"/>
      <c r="P6" s="6"/>
      <c r="Q6" s="6"/>
    </row>
    <row r="7" spans="1:17" ht="23.25" thickBot="1" x14ac:dyDescent="0.4">
      <c r="A7" s="5" t="s">
        <v>9</v>
      </c>
      <c r="B7" s="6">
        <f>+นนทบุรี!B7+นนทบุรี!B24+นนทบุรี!B41+นนทบุรี!B59+นนทบุรี!B77+นนทบุรี!B94+นนทบุรี!B111+นนทบุรี!B128+นนทบุรี!B146+นนทบุรี!B163+นนทบุรี!B180+นนทบุรี!B197</f>
        <v>4419</v>
      </c>
      <c r="C7" s="6">
        <f>+นนทบุรี!C7+นนทบุรี!C24+นนทบุรี!C41+นนทบุรี!C59+นนทบุรี!C77+นนทบุรี!C94+นนทบุรี!C111+นนทบุรี!C128+นนทบุรี!C146+นนทบุรี!C163+นนทบุรี!C180+นนทบุรี!C197</f>
        <v>4658</v>
      </c>
      <c r="D7" s="6">
        <f>+นนทบุรี!D7+นนทบุรี!D24+นนทบุรี!D41+นนทบุรี!D59+นนทบุรี!D77+นนทบุรี!D94+นนทบุรี!D111+นนทบุรี!D128+นนทบุรี!D146+นนทบุรี!D163+นนทบุรี!D180+นนทบุรี!D197</f>
        <v>4837</v>
      </c>
      <c r="E7" s="6">
        <f>+นนทบุรี!E7+นนทบุรี!E24+นนทบุรี!E41+นนทบุรี!E59+นนทบุรี!E77+นนทบุรี!E94+นนทบุรี!E111+นนทบุรี!E128+นนทบุรี!E146+นนทบุรี!E163+นนทบุรี!E180+นนทบุรี!E197</f>
        <v>3397</v>
      </c>
      <c r="F7" s="121">
        <f>+นนทบุรี!F7+นนทบุรี!F24+นนทบุรี!F41+นนทบุรี!F59+นนทบุรี!F77+นนทบุรี!F94+นนทบุรี!F111+นนทบุรี!F128+นนทบุรี!F146+นนทบุรี!F163+นนทบุรี!F180+นนทบุรี!F197</f>
        <v>7515.9401999999991</v>
      </c>
      <c r="G7" s="121">
        <f>+นนทบุรี!G7+นนทบุรี!G24+นนทบุรี!G41+นนทบุรี!G59+นนทบุรี!G77+นนทบุรี!G94+นนทบุรี!G111+นนทบุรี!G128+นนทบุรี!G146+นนทบุรี!G163+นนทบุรี!G180+นนทบุรี!G197</f>
        <v>8124.2651000000005</v>
      </c>
      <c r="H7" s="121">
        <f>+นนทบุรี!H7+นนทบุรี!H24+นนทบุรี!H41+นนทบุรี!H59+นนทบุรี!H77+นนทบุรี!H94+นนทบุรี!H111+นนทบุรี!H128+นนทบุรี!H146+นนทบุรี!H163+นนทบุรี!H180+นนทบุรี!H197</f>
        <v>8524.4074000000001</v>
      </c>
      <c r="I7" s="121">
        <f>+นนทบุรี!I7+นนทบุรี!I24+นนทบุรี!I41+นนทบุรี!I59+นนทบุรี!I77+นนทบุรี!I94+นนทบุรี!I111+นนทบุรี!I128+นนทบุรี!I146+นนทบุรี!I163+นนทบุรี!I180+นนทบุรี!I197</f>
        <v>5016.2669000000014</v>
      </c>
      <c r="J7" s="121">
        <f>+นนทบุรี!J7+นนทบุรี!J24+นนทบุรี!J41+นนทบุรี!J59+นนทบุรี!J77+นนทบุรี!J94+นนทบุรี!J111+นนทบุรี!J128+นนทบุรี!J146+นนทบุรี!J163+นนทบุรี!J180+นนทบุรี!J197</f>
        <v>7522.6989000000012</v>
      </c>
      <c r="K7" s="121">
        <f>+นนทบุรี!K7+นนทบุรี!K24+นนทบุรี!K41+นนทบุรี!K59+นนทบุรี!K77+นนทบุรี!K94+นนทบุรี!K111+นนทบุรี!K128+นนทบุรี!K146+นนทบุรี!K163+นนทบุรี!K180+นนทบุรี!K197</f>
        <v>8124.4329000000007</v>
      </c>
      <c r="L7" s="121">
        <f>+นนทบุรี!L7+นนทบุรี!L24+นนทบุรี!L41+นนทบุรี!L59+นนทบุรี!L77+นนทบุรี!L94+นนทบุรี!L111+นนทบุรี!L128+นนทบุรี!L146+นนทบุรี!L163+นนทบุรี!L180+นนทบุรี!L197</f>
        <v>8519.1912999999986</v>
      </c>
      <c r="M7" s="121">
        <f>+นนทบุรี!M7+นนทบุรี!M24+นนทบุรี!M41+นนทบุรี!M59+นนทบุรี!M77+นนทบุรี!M94+นนทบุรี!M111+นนทบุรี!M128+นนทบุรี!M146+นนทบุรี!M163+นนทบุรี!M180+นนทบุรี!M197</f>
        <v>5016.1515000000009</v>
      </c>
      <c r="N7" s="6"/>
      <c r="O7" s="6"/>
      <c r="P7" s="6"/>
      <c r="Q7" s="6"/>
    </row>
    <row r="8" spans="1:17" ht="23.25" thickBot="1" x14ac:dyDescent="0.4">
      <c r="A8" s="1" t="s">
        <v>10</v>
      </c>
      <c r="B8" s="6">
        <f>+นนทบุรี!B8+นนทบุรี!B25+นนทบุรี!B42+นนทบุรี!B60+นนทบุรี!B78+นนทบุรี!B95+นนทบุรี!B112+นนทบุรี!B129+นนทบุรี!B147+นนทบุรี!B164+นนทบุรี!B181+นนทบุรี!B198</f>
        <v>4821</v>
      </c>
      <c r="C8" s="6">
        <f>+นนทบุรี!C8+นนทบุรี!C25+นนทบุรี!C42+นนทบุรี!C60+นนทบุรี!C78+นนทบุรี!C95+นนทบุรี!C112+นนทบุรี!C129+นนทบุรี!C147+นนทบุรี!C164+นนทบุรี!C181+นนทบุรี!C198</f>
        <v>4438</v>
      </c>
      <c r="D8" s="6">
        <f>+นนทบุรี!D8+นนทบุรี!D25+นนทบุรี!D42+นนทบุรี!D60+นนทบุรี!D78+นนทบุรี!D95+นนทบุรี!D112+นนทบุรี!D129+นนทบุรี!D147+นนทบุรี!D164+นนทบุรี!D181+นนทบุรี!D198</f>
        <v>4671</v>
      </c>
      <c r="E8" s="6">
        <f>+นนทบุรี!E8+นนทบุรี!E25+นนทบุรี!E42+นนทบุรี!E60+นนทบุรี!E78+นนทบุรี!E95+นนทบุรี!E112+นนทบุรี!E129+นนทบุรี!E147+นนทบุรี!E164+นนทบุรี!E181+นนทบุรี!E198</f>
        <v>200</v>
      </c>
      <c r="F8" s="121">
        <f>+นนทบุรี!F8+นนทบุรี!F25+นนทบุรี!F42+นนทบุรี!F60+นนทบุรี!F78+นนทบุรี!F95+นนทบุรี!F112+นนทบุรี!F129+นนทบุรี!F147+นนทบุรี!F164+นนทบุรี!F181+นนทบุรี!F198</f>
        <v>8407.6921000000002</v>
      </c>
      <c r="G8" s="121">
        <f>+นนทบุรี!G8+นนทบุรี!G25+นนทบุรี!G42+นนทบุรี!G60+นนทบุรี!G78+นนทบุรี!G95+นนทบุรี!G112+นนทบุรี!G129+นนทบุรี!G147+นนทบุรี!G164+นนทบุรี!G181+นนทบุรี!G198</f>
        <v>7793.0860000000002</v>
      </c>
      <c r="H8" s="121">
        <f>+นนทบุรี!H8+นนทบุรี!H25+นนทบุรี!H42+นนทบุรี!H60+นนทบุรี!H78+นนทบุรี!H95+นนทบุรี!H112+นนทบุรี!H129+นนทบุรี!H147+นนทบุรี!H164+นนทบุรี!H181+นนทบุรี!H198</f>
        <v>8491.3793000000005</v>
      </c>
      <c r="I8" s="6">
        <f>+นนทบุรี!I8+นนทบุรี!I25+นนทบุรี!I42+นนทบุรี!I60+นนทบุรี!I78+นนทบุรี!I95+นนทบุรี!I112+นนทบุรี!I129+นนทบุรี!I147+นนทบุรี!I164+นนทบุรี!I181+นนทบุรี!I198</f>
        <v>256.94139999999999</v>
      </c>
      <c r="J8" s="121">
        <f>+นนทบุรี!J8+นนทบุรี!J25+นนทบุรี!J42+นนทบุรี!J60+นนทบุรี!J78+นนทบุรี!J95+นนทบุรี!J112+นนทบุรี!J129+นนทบุรี!J147+นนทบุรี!J164+นนทบุรี!J181+นนทบุรี!J198</f>
        <v>8415.5148000000008</v>
      </c>
      <c r="K8" s="121">
        <f>+นนทบุรี!K8+นนทบุรี!K25+นนทบุรี!K42+นนทบุรี!K60+นนทบุรี!K78+นนทบุรี!K95+นนทบุรี!K112+นนทบุรี!K129+นนทบุรี!K147+นนทบุรี!K164+นนทบุรี!K181+นนทบุรี!K198</f>
        <v>7799.5133000000005</v>
      </c>
      <c r="L8" s="121">
        <f>+นนทบุรี!L8+นนทบุรี!L25+นนทบุรี!L42+นนทบุรี!L60+นนทบุรี!L78+นนทบุรี!L95+นนทบุรี!L112+นนทบุรี!L129+นนทบุรี!L147+นนทบุรี!L164+นนทบุรี!L181+นนทบุรี!L198</f>
        <v>8487.5697</v>
      </c>
      <c r="M8" s="6">
        <f>+นนทบุรี!M8+นนทบุรี!M25+นนทบุรี!M42+นนทบุรี!M60+นนทบุรี!M78+นนทบุรี!M95+นนทบุรี!M112+นนทบุรี!M129+นนทบุรี!M147+นนทบุรี!M164+นนทบุรี!M181+นนทบุรี!M198</f>
        <v>259.30770000000001</v>
      </c>
      <c r="N8" s="6"/>
      <c r="O8" s="6"/>
      <c r="P8" s="6"/>
      <c r="Q8" s="6"/>
    </row>
    <row r="9" spans="1:17" ht="23.25" thickBot="1" x14ac:dyDescent="0.4">
      <c r="A9" s="5" t="s">
        <v>11</v>
      </c>
      <c r="B9" s="6">
        <f>+นนทบุรี!B9+นนทบุรี!B26+นนทบุรี!B43+นนทบุรี!B61+นนทบุรี!B79+นนทบุรี!B96+นนทบุรี!B113+นนทบุรี!B130+นนทบุรี!B148+นนทบุรี!B165+นนทบุรี!B182+นนทบุรี!B199</f>
        <v>4306</v>
      </c>
      <c r="C9" s="6">
        <f>+นนทบุรี!C9+นนทบุรี!C26+นนทบุรี!C43+นนทบุรี!C61+นนทบุรี!C79+นนทบุรี!C96+นนทบุรี!C113+นนทบุรี!C130+นนทบุรี!C148+นนทบุรี!C165+นนทบุรี!C182+นนทบุรี!C199</f>
        <v>4381</v>
      </c>
      <c r="D9" s="6">
        <f>+นนทบุรี!D9+นนทบุรี!D26+นนทบุรี!D43+นนทบุรี!D61+นนทบุรี!D79+นนทบุรี!D96+นนทบุรี!D113+นนทบุรี!D130+นนทบุรี!D148+นนทบุรี!D165+นนทบุรี!D182+นนทบุรี!D199</f>
        <v>4661</v>
      </c>
      <c r="E9" s="6">
        <f>+นนทบุรี!E9+นนทบุรี!E26+นนทบุรี!E43+นนทบุรี!E61+นนทบุรี!E79+นนทบุรี!E96+นนทบุรี!E113+นนทบุรี!E130+นนทบุรี!E148+นนทบุรี!E165+นนทบุรี!E182+นนทบุรี!E199</f>
        <v>0</v>
      </c>
      <c r="F9" s="121">
        <f>+นนทบุรี!F9+นนทบุรี!F26+นนทบุรี!F43+นนทบุรี!F61+นนทบุรี!F79+นนทบุรี!F96+นนทบุรี!F113+นนทบุรี!F130+นนทบุรี!F148+นนทบุรี!F165+นนทบุรี!F182+นนทบุรี!F199</f>
        <v>7455.8171999999995</v>
      </c>
      <c r="G9" s="121">
        <f>+นนทบุรี!G9+นนทบุรี!G26+นนทบุรี!G43+นนทบุรี!G61+นนทบุรี!G79+นนทบุรี!G96+นนทบุรี!G113+นนทบุรี!G130+นนทบุรี!G148+นนทบุรี!G165+นนทบุรี!G182+นนทบุรี!G199</f>
        <v>8185.3790999999992</v>
      </c>
      <c r="H9" s="121">
        <f>+นนทบุรี!H9+นนทบุรี!H26+นนทบุรี!H43+นนทบุรี!H61+นนทบุรี!H79+นนทบุรี!H96+นนทบุรี!H113+นนทบุรี!H130+นนทบุรี!H148+นนทบุรี!H165+นนทบุรี!H182+นนทบุรี!H199</f>
        <v>8773.3552</v>
      </c>
      <c r="I9" s="6">
        <f>+นนทบุรี!I9+นนทบุรี!I26+นนทบุรี!I43+นนทบุรี!I61+นนทบุรี!I79+นนทบุรี!I96+นนทบุรี!I113+นนทบุรี!I130+นนทบุรี!I148+นนทบุรี!I165+นนทบุรี!I182+นนทบุรี!I199</f>
        <v>0</v>
      </c>
      <c r="J9" s="121">
        <f>+นนทบุรี!J9+นนทบุรี!J26+นนทบุรี!J43+นนทบุรี!J61+นนทบุรี!J79+นนทบุรี!J96+นนทบุรี!J113+นนทบุรี!J130+นนทบุรี!J148+นนทบุรี!J165+นนทบุรี!J182+นนทบุรี!J199</f>
        <v>7460.5675000000001</v>
      </c>
      <c r="K9" s="121">
        <f>+นนทบุรี!K9+นนทบุรี!K26+นนทบุรี!K43+นนทบุรี!K61+นนทบุรี!K79+นนทบุรี!K96+นนทบุรี!K113+นนทบุรี!K130+นนทบุรี!K148+นนทบุรี!K165+นนทบุรี!K182+นนทบุรี!K199</f>
        <v>8182.2800999999999</v>
      </c>
      <c r="L9" s="121">
        <f>+นนทบุรี!L9+นนทบุรี!L26+นนทบุรี!L43+นนทบุรี!L61+นนทบุรี!L79+นนทบุรี!L96+นนทบุรี!L113+นนทบุรี!L130+นนทบุรี!L148+นนทบุรี!L165+นนทบุรี!L182+นนทบุรี!L199</f>
        <v>8773.237799999999</v>
      </c>
      <c r="M9" s="6">
        <f>+นนทบุรี!M9+นนทบุรี!M26+นนทบุรี!M43+นนทบุรี!M61+นนทบุรี!M79+นนทบุรี!M96+นนทบุรี!M113+นนทบุรี!M130+นนทบุรี!M148+นนทบุรี!M165+นนทบุรี!M182+นนทบุรี!M199</f>
        <v>0</v>
      </c>
      <c r="N9" s="6"/>
      <c r="O9" s="6"/>
      <c r="P9" s="6"/>
      <c r="Q9" s="6"/>
    </row>
    <row r="10" spans="1:17" ht="23.25" thickBot="1" x14ac:dyDescent="0.4">
      <c r="A10" s="1" t="s">
        <v>12</v>
      </c>
      <c r="B10" s="6">
        <f>+นนทบุรี!B10+นนทบุรี!B27+นนทบุรี!B44+นนทบุรี!B62+นนทบุรี!B80+นนทบุรี!B97+นนทบุรี!B114+นนทบุรี!B131+นนทบุรี!B149+นนทบุรี!B166+นนทบุรี!B183+นนทบุรี!B200</f>
        <v>4781</v>
      </c>
      <c r="C10" s="6">
        <f>+นนทบุรี!C10+นนทบุรี!C27+นนทบุรี!C44+นนทบุรี!C62+นนทบุรี!C80+นนทบุรี!C97+นนทบุรี!C114+นนทบุรี!C131+นนทบุรี!C149+นนทบุรี!C166+นนทบุรี!C183+นนทบุรี!C200</f>
        <v>4560</v>
      </c>
      <c r="D10" s="6">
        <f>+นนทบุรี!D10+นนทบุรี!D27+นนทบุรี!D44+นนทบุรี!D62+นนทบุรี!D80+นนทบุรี!D97+นนทบุรี!D114+นนทบุรี!D131+นนทบุรี!D149+นนทบุรี!D166+นนทบุรี!D183+นนทบุรี!D200</f>
        <v>5060</v>
      </c>
      <c r="E10" s="6">
        <f>+นนทบุรี!E10+นนทบุรี!E27+นนทบุรี!E44+นนทบุรี!E62+นนทบุรี!E80+นนทบุรี!E97+นนทบุรี!E114+นนทบุรี!E131+นนทบุรี!E149+นนทบุรี!E166+นนทบุรี!E183+นนทบุรี!E200</f>
        <v>0</v>
      </c>
      <c r="F10" s="121">
        <f>+นนทบุรี!F10+นนทบุรี!F27+นนทบุรี!F44+นนทบุรี!F62+นนทบุรี!F80+นนทบุรี!F97+นนทบุรี!F114+นนทบุรี!F131+นนทบุรี!F149+นนทบุรี!F166+นนทบุรี!F183+นนทบุรี!F200</f>
        <v>8326.900599999999</v>
      </c>
      <c r="G10" s="121">
        <f>+นนทบุรี!G10+นนทบุรี!G27+นนทบุรี!G44+นนทบุรี!G62+นนทบุรี!G80+นนทบุรี!G97+นนทบุรี!G114+นนทบุรี!G131+นนทบุรี!G149+นนทบุรี!G166+นนทบุรี!G183+นนทบุรี!G200</f>
        <v>7740.1521000000002</v>
      </c>
      <c r="H10" s="121">
        <f>+นนทบุรี!H10+นนทบุรี!H27+นนทบุรี!H44+นนทบุรี!H62+นนทบุรี!H80+นนทบุรี!H97+นนทบุรี!H114+นนทบุรี!H131+นนทบุรี!H149+นนทบุรี!H166+นนทบุรี!H183+นนทบุรี!H200</f>
        <v>9972.8430999999982</v>
      </c>
      <c r="I10" s="6">
        <f>+นนทบุรี!I10+นนทบุรี!I27+นนทบุรี!I44+นนทบุรี!I62+นนทบุรี!I80+นนทบุรี!I97+นนทบุรี!I114+นนทบุรี!I131+นนทบุรี!I149+นนทบุรี!I166+นนทบุรี!I183+นนทบุรี!I200</f>
        <v>0</v>
      </c>
      <c r="J10" s="121">
        <f>+นนทบุรี!J10+นนทบุรี!J27+นนทบุรี!J44+นนทบุรี!J62+นนทบุรี!J80+นนทบุรี!J97+นนทบุรี!J114+นนทบุรี!J131+นนทบุรี!J149+นนทบุรี!J166+นนทบุรี!J183+นนทบุรี!J200</f>
        <v>8337.3273999999983</v>
      </c>
      <c r="K10" s="121">
        <f>+นนทบุรี!K10+นนทบุรี!K27+นนทบุรี!K44+นนทบุรี!K62+นนทบุรี!K80+นนทบุรี!K97+นนทบุรี!K114+นนทบุรี!K131+นนทบุรี!K149+นนทบุรี!K166+นนทบุรี!K183+นนทบุรี!K200</f>
        <v>7743.5470999999998</v>
      </c>
      <c r="L10" s="121">
        <f>+นนทบุรี!L10+นนทบุรี!L27+นนทบุรี!L44+นนทบุรี!L62+นนทบุรี!L80+นนทบุรี!L97+นนทบุรี!L114+นนทบุรี!L131+นนทบุรี!L149+นนทบุรี!L166+นนทบุรี!L183+นนทบุรี!L200</f>
        <v>9972.9744999999984</v>
      </c>
      <c r="M10" s="6">
        <f>+นนทบุรี!M10+นนทบุรี!M27+นนทบุรี!M44+นนทบุรี!M62+นนทบุรี!M80+นนทบุรี!M97+นนทบุรี!M114+นนทบุรี!M131+นนทบุรี!M149+นนทบุรี!M166+นนทบุรี!M183+นนทบุรี!M200</f>
        <v>0</v>
      </c>
      <c r="N10" s="6"/>
      <c r="O10" s="6"/>
      <c r="P10" s="6"/>
      <c r="Q10" s="6"/>
    </row>
    <row r="11" spans="1:17" ht="23.25" thickBot="1" x14ac:dyDescent="0.4">
      <c r="A11" s="5" t="s">
        <v>13</v>
      </c>
      <c r="B11" s="6">
        <f>+นนทบุรี!B11+นนทบุรี!B28+นนทบุรี!B45+นนทบุรี!B63+นนทบุรี!B81+นนทบุรี!B98+นนทบุรี!B115+นนทบุรี!B132+นนทบุรี!B150+นนทบุรี!B167+นนทบุรี!B184+นนทบุรี!B201</f>
        <v>4163</v>
      </c>
      <c r="C11" s="6">
        <f>+นนทบุรี!C11+นนทบุรี!C28+นนทบุรี!C45+นนทบุรี!C63+นนทบุรี!C81+นนทบุรี!C98+นนทบุรี!C115+นนทบุรี!C132+นนทบุรี!C150+นนทบุรี!C167+นนทบุรี!C184+นนทบุรี!C201</f>
        <v>4534</v>
      </c>
      <c r="D11" s="6">
        <f>+นนทบุรี!D11+นนทบุรี!D28+นนทบุรี!D45+นนทบุรี!D63+นนทบุรี!D81+นนทบุรี!D98+นนทบุรี!D115+นนทบุรี!D132+นนทบุรี!D150+นนทบุรี!D167+นนทบุรี!D184+นนทบุรี!D201</f>
        <v>4323</v>
      </c>
      <c r="E11" s="6">
        <f>+นนทบุรี!E11+นนทบุรี!E28+นนทบุรี!E45+นนทบุรี!E63+นนทบุรี!E81+นนทบุรี!E98+นนทบุรี!E115+นนทบุรี!E132+นนทบุรี!E150+นนทบุรี!E167+นนทบุรี!E184+นนทบุรี!E201</f>
        <v>0</v>
      </c>
      <c r="F11" s="121">
        <f>+นนทบุรี!F11+นนทบุรี!F28+นนทบุรี!F45+นนทบุรี!F63+นนทบุรี!F81+นนทบุรี!F98+นนทบุรี!F115+นนทบุรี!F132+นนทบุรี!F150+นนทบุรี!F167+นนทบุรี!F184+นนทบุรี!F201</f>
        <v>7391.994099999999</v>
      </c>
      <c r="G11" s="121">
        <f>+นนทบุรี!G11+นนทบุรี!G28+นนทบุรี!G45+นนทบุรี!G63+นนทบุรี!G81+นนทบุรี!G98+นนทบุรี!G115+นนทบุรี!G132+นนทบุรี!G150+นนทบุรี!G167+นนทบุรี!G184+นนทบุรี!G201</f>
        <v>7742.412800000001</v>
      </c>
      <c r="H11" s="121">
        <f>+นนทบุรี!H11+นนทบุรี!H28+นนทบุรี!H45+นนทบุรี!H63+นนทบุรี!H81+นนทบุรี!H98+นนทบุรี!H115+นนทบุรี!H132+นนทบุรี!H150+นนทบุรี!H167+นนทบุรี!H184+นนทบุรี!H201</f>
        <v>8013.2482999999993</v>
      </c>
      <c r="I11" s="6">
        <f>+นนทบุรี!I11+นนทบุรี!I28+นนทบุรี!I45+นนทบุรี!I63+นนทบุรี!I81+นนทบุรี!I98+นนทบุรี!I115+นนทบุรี!I132+นนทบุรี!I150+นนทบุรี!I167+นนทบุรี!I184+นนทบุรี!I201</f>
        <v>0</v>
      </c>
      <c r="J11" s="121">
        <f>+นนทบุรี!J11+นนทบุรี!J28+นนทบุรี!J45+นนทบุรี!J63+นนทบุรี!J81+นนทบุรี!J98+นนทบุรี!J115+นนทบุรี!J132+นนทบุรี!J150+นนทบุรี!J167+นนทบุรี!J184+นนทบุรี!J201</f>
        <v>7394.6153000000004</v>
      </c>
      <c r="K11" s="121">
        <f>+นนทบุรี!K11+นนทบุรี!K28+นนทบุรี!K45+นนทบุรี!K63+นนทบุรี!K81+นนทบุรี!K98+นนทบุรี!K115+นนทบุรี!K132+นนทบุรี!K150+นนทบุรี!K167+นนทบุรี!K184+นนทบุรี!K201</f>
        <v>7746.3716000000004</v>
      </c>
      <c r="L11" s="121">
        <f>+นนทบุรี!L11+นนทบุรี!L28+นนทบุรี!L45+นนทบุรี!L63+นนทบุรี!L81+นนทบุรี!L98+นนทบุรี!L115+นนทบุรี!L132+นนทบุรี!L150+นนทบุรี!L167+นนทบุรี!L184+นนทบุรี!L201</f>
        <v>8010.8082000000004</v>
      </c>
      <c r="M11" s="6">
        <f>+นนทบุรี!M11+นนทบุรี!M28+นนทบุรี!M45+นนทบุรี!M63+นนทบุรี!M81+นนทบุรี!M98+นนทบุรี!M115+นนทบุรี!M132+นนทบุรี!M150+นนทบุรี!M167+นนทบุรี!M184+นนทบุรี!M201</f>
        <v>0</v>
      </c>
      <c r="N11" s="6"/>
      <c r="O11" s="6"/>
      <c r="P11" s="6"/>
      <c r="Q11" s="6"/>
    </row>
    <row r="12" spans="1:17" ht="23.25" thickBot="1" x14ac:dyDescent="0.4">
      <c r="A12" s="1" t="s">
        <v>14</v>
      </c>
      <c r="B12" s="6">
        <f>+นนทบุรี!B12+นนทบุรี!B29+นนทบุรี!B46+นนทบุรี!B64+นนทบุรี!B82+นนทบุรี!B99+นนทบุรี!B116+นนทบุรี!B133+นนทบุรี!B151+นนทบุรี!B168+นนทบุรี!B185+นนทบุรี!B202</f>
        <v>4588</v>
      </c>
      <c r="C12" s="6">
        <f>+นนทบุรี!C12+นนทบุรี!C29+นนทบุรี!C46+นนทบุรี!C64+นนทบุรี!C82+นนทบุรี!C99+นนทบุรี!C116+นนทบุรี!C133+นนทบุรี!C151+นนทบุรี!C168+นนทบุรี!C185+นนทบุรี!C202</f>
        <v>4694</v>
      </c>
      <c r="D12" s="6">
        <f>+นนทบุรี!D12+นนทบุรี!D29+นนทบุรี!D46+นนทบุรี!D64+นนทบุรี!D82+นนทบุรี!D99+นนทบุรี!D116+นนทบุรี!D133+นนทบุรี!D151+นนทบุรี!D168+นนทบุรี!D185+นนทบุรี!D202</f>
        <v>4550</v>
      </c>
      <c r="E12" s="6">
        <f>+นนทบุรี!E12+นนทบุรี!E29+นนทบุรี!E46+นนทบุรี!E64+นนทบุรี!E82+นนทบุรี!E99+นนทบุรี!E116+นนทบุรี!E133+นนทบุรี!E151+นนทบุรี!E168+นนทบุรี!E185+นนทบุรี!E202</f>
        <v>0</v>
      </c>
      <c r="F12" s="121">
        <f>+นนทบุรี!F12+นนทบุรี!F29+นนทบุรี!F46+นนทบุรี!F64+นนทบุรี!F82+นนทบุรี!F99+นนทบุรี!F116+นนทบุรี!F133+นนทบุรี!F151+นนทบุรี!F168+นนทบุรี!F185+นนทบุรี!F202</f>
        <v>7494.6067000000012</v>
      </c>
      <c r="G12" s="121">
        <f>+นนทบุรี!G12+นนทบุรี!G29+นนทบุรี!G46+นนทบุรี!G64+นนทบุรี!G82+นนทบุรี!G99+นนทบุรี!G116+นนทบุรี!G133+นนทบุรี!G151+นนทบุรี!G168+นนทบุรี!G185+นนทบุรี!G202</f>
        <v>8241.6296000000002</v>
      </c>
      <c r="H12" s="121">
        <f>+นนทบุรี!H12+นนทบุรี!H29+นนทบุรี!H46+นนทบุรี!H64+นนทบุรี!H82+นนทบุรี!H99+นนทบุรี!H116+นนทบุรี!H133+นนทบุรี!H151+นนทบุรี!H168+นนทบุรี!H185+นนทบุรี!H202</f>
        <v>8412.6585000000014</v>
      </c>
      <c r="I12" s="6">
        <f>+นนทบุรี!I12+นนทบุรี!I29+นนทบุรี!I46+นนทบุรี!I64+นนทบุรี!I82+นนทบุรี!I99+นนทบุรี!I116+นนทบุรี!I133+นนทบุรี!I151+นนทบุรี!I168+นนทบุรี!I185+นนทบุรี!I202</f>
        <v>0</v>
      </c>
      <c r="J12" s="121">
        <f>+นนทบุรี!J12+นนทบุรี!J29+นนทบุรี!J46+นนทบุรี!J64+นนทบุรี!J82+นนทบุรี!J99+นนทบุรี!J116+นนทบุรี!J133+นนทบุรี!J151+นนทบุรี!J168+นนทบุรี!J185+นนทบุรี!J202</f>
        <v>7502.5931999999993</v>
      </c>
      <c r="K12" s="121">
        <f>+นนทบุรี!K12+นนทบุรี!K29+นนทบุรี!K46+นนทบุรี!K64+นนทบุรี!K82+นนทบุรี!K99+นนทบุรี!K116+นนทบุรี!K133+นนทบุรี!K151+นนทบุรี!K168+นนทบุรี!K185+นนทบุรี!K202</f>
        <v>8244.8263999999999</v>
      </c>
      <c r="L12" s="121">
        <f>+นนทบุรี!L12+นนทบุรี!L29+นนทบุรี!L46+นนทบุรี!L64+นนทบุรี!L82+นนทบุรี!L99+นนทบุรี!L116+นนทบุรี!L133+นนทบุรี!L151+นนทบุรี!L168+นนทบุรี!L185+นนทบุรี!L202</f>
        <v>8409.1624999999985</v>
      </c>
      <c r="M12" s="6">
        <f>+นนทบุรี!M12+นนทบุรี!M29+นนทบุรี!M46+นนทบุรี!M64+นนทบุรี!M82+นนทบุรี!M99+นนทบุรี!M116+นนทบุรี!M133+นนทบุรี!M151+นนทบุรี!M168+นนทบุรี!M185+นนทบุรี!M202</f>
        <v>0</v>
      </c>
      <c r="N12" s="6"/>
      <c r="O12" s="6"/>
      <c r="P12" s="6"/>
      <c r="Q12" s="6"/>
    </row>
    <row r="13" spans="1:17" ht="23.25" thickBot="1" x14ac:dyDescent="0.4">
      <c r="A13" s="5" t="s">
        <v>15</v>
      </c>
      <c r="B13" s="6">
        <f>+นนทบุรี!B13+นนทบุรี!B30+นนทบุรี!B47+นนทบุรี!B65+นนทบุรี!B83+นนทบุรี!B100+นนทบุรี!B117+นนทบุรี!B134+นนทบุรี!B152+นนทบุรี!B169+นนทบุรี!B186+นนทบุรี!B203</f>
        <v>4565</v>
      </c>
      <c r="C13" s="6">
        <f>+นนทบุรี!C13+นนทบุรี!C30+นนทบุรี!C47+นนทบุรี!C65+นนทบุรี!C83+นนทบุรี!C100+นนทบุรี!C117+นนทบุรี!C134+นนทบุรี!C152+นนทบุรี!C169+นนทบุรี!C186+นนทบุรี!C203</f>
        <v>4761</v>
      </c>
      <c r="D13" s="6">
        <f>+นนทบุรี!D13+นนทบุรี!D30+นนทบุรี!D47+นนทบุรี!D65+นนทบุรี!D83+นนทบุรี!D100+นนทบุรี!D117+นนทบุรี!D134+นนทบุรี!D152+นนทบุรี!D169+นนทบุรี!D186+นนทบุรี!D203</f>
        <v>4723</v>
      </c>
      <c r="E13" s="6">
        <f>+นนทบุรี!E13+นนทบุรี!E30+นนทบุรี!E47+นนทบุรี!E65+นนทบุรี!E83+นนทบุรี!E100+นนทบุรี!E117+นนทบุรี!E134+นนทบุรี!E152+นนทบุรี!E169+นนทบุรี!E186+นนทบุรี!E203</f>
        <v>0</v>
      </c>
      <c r="F13" s="121">
        <f>+นนทบุรี!F13+นนทบุรี!F30+นนทบุรี!F47+นนทบุรี!F65+นนทบุรี!F83+นนทบุรี!F100+นนทบุรี!F117+นนทบุรี!F134+นนทบุรี!F152+นนทบุรี!F169+นนทบุรี!F186+นนทบุรี!F203</f>
        <v>7754.1296000000011</v>
      </c>
      <c r="G13" s="121">
        <f>+นนทบุรี!G13+นนทบุรี!G30+นนทบุรี!G47+นนทบุรี!G65+นนทบุรี!G83+นนทบุรี!G100+นนทบุรี!G117+นนทบุรี!G134+นนทบุรี!G152+นนทบุรี!G169+นนทบุรี!G186+นนทบุรี!G203</f>
        <v>8447.0833999999995</v>
      </c>
      <c r="H13" s="121">
        <f>+นนทบุรี!H13+นนทบุรี!H30+นนทบุรี!H47+นนทบุรี!H65+นนทบุรี!H83+นนทบุรี!H100+นนทบุรี!H117+นนทบุรี!H134+นนทบุรี!H152+นนทบุรี!H169+นนทบุรี!H186+นนทบุรี!H203</f>
        <v>8713.1460999999981</v>
      </c>
      <c r="I13" s="6">
        <f>+นนทบุรี!I13+นนทบุรี!I30+นนทบุรี!I47+นนทบุรี!I65+นนทบุรี!I83+นนทบุรี!I100+นนทบุรี!I117+นนทบุรี!I134+นนทบุรี!I152+นนทบุรี!I169+นนทบุรี!I186+นนทบุรี!I203</f>
        <v>0</v>
      </c>
      <c r="J13" s="121">
        <f>+นนทบุรี!J13+นนทบุรี!J30+นนทบุรี!J47+นนทบุรี!J65+นนทบุรี!J83+นนทบุรี!J100+นนทบุรี!J117+นนทบุรี!J134+นนทบุรี!J152+นนทบุรี!J169+นนทบุรี!J186+นนทบุรี!J203</f>
        <v>7762.9543000000003</v>
      </c>
      <c r="K13" s="121">
        <f>+นนทบุรี!K13+นนทบุรี!K30+นนทบุรี!K47+นนทบุรี!K65+นนทบุรี!K83+นนทบุรี!K100+นนทบุรี!K117+นนทบุรี!K134+นนทบุรี!K152+นนทบุรี!K169+นนทบุรี!K186+นนทบุรี!K203</f>
        <v>8442.1498000000011</v>
      </c>
      <c r="L13" s="121">
        <f>+นนทบุรี!L13+นนทบุรี!L30+นนทบุรี!L47+นนทบุรี!L65+นนทบุรี!L83+นนทบุรี!L100+นนทบุรี!L117+นนทบุรี!L134+นนทบุรี!L152+นนทบุรี!L169+นนทบุรี!L186+นนทบุรี!L203</f>
        <v>8714.1530000000002</v>
      </c>
      <c r="M13" s="6">
        <f>+นนทบุรี!M13+นนทบุรี!M30+นนทบุรี!M47+นนทบุรี!M65+นนทบุรี!M83+นนทบุรี!M100+นนทบุรี!M117+นนทบุรี!M134+นนทบุรี!M152+นนทบุรี!M169+นนทบุรี!M186+นนทบุรี!M203</f>
        <v>0</v>
      </c>
      <c r="N13" s="6"/>
      <c r="O13" s="6"/>
      <c r="P13" s="6"/>
      <c r="Q13" s="6"/>
    </row>
    <row r="14" spans="1:17" ht="23.25" thickBot="1" x14ac:dyDescent="0.4">
      <c r="A14" s="1" t="s">
        <v>16</v>
      </c>
      <c r="B14" s="6">
        <f>+นนทบุรี!B14+นนทบุรี!B31+นนทบุรี!B48+นนทบุรี!B66+นนทบุรี!B84+นนทบุรี!B101+นนทบุรี!B118+นนทบุรี!B135+นนทบุรี!B153+นนทบุรี!B170+นนทบุรี!B187+นนทบุรี!B204</f>
        <v>4780</v>
      </c>
      <c r="C14" s="6">
        <f>+นนทบุรี!C14+นนทบุรี!C31+นนทบุรี!C48+นนทบุรี!C66+นนทบุรี!C84+นนทบุรี!C101+นนทบุรี!C118+นนทบุรี!C135+นนทบุรี!C153+นนทบุรี!C170+นนทบุรี!C187+นนทบุรี!C204</f>
        <v>5078</v>
      </c>
      <c r="D14" s="6">
        <f>+นนทบุรี!D14+นนทบุรี!D31+นนทบุรี!D48+นนทบุรี!D66+นนทบุรี!D84+นนทบุรี!D101+นนทบุรี!D118+นนทบุรี!D135+นนทบุรี!D153+นนทบุรี!D170+นนทบุรี!D187+นนทบุรี!D204</f>
        <v>4810</v>
      </c>
      <c r="E14" s="6">
        <f>+นนทบุรี!E14+นนทบุรี!E31+นนทบุรี!E48+นนทบุรี!E66+นนทบุรี!E84+นนทบุรี!E101+นนทบุรี!E118+นนทบุรี!E135+นนทบุรี!E153+นนทบุรี!E170+นนทบุรี!E187+นนทบุรี!E204</f>
        <v>0</v>
      </c>
      <c r="F14" s="121">
        <f>+นนทบุรี!F14+นนทบุรี!F31+นนทบุรี!F48+นนทบุรี!F66+นนทบุรี!F84+นนทบุรี!F101+นนทบุรี!F118+นนทบุรี!F135+นนทบุรี!F153+นนทบุรี!F170+นนทบุรี!F187+นนทบุรี!F204</f>
        <v>8152.6131999999998</v>
      </c>
      <c r="G14" s="121">
        <f>+นนทบุรี!G14+นนทบุรี!G31+นนทบุรี!G48+นนทบุรี!G66+นนทบุรี!G84+นนทบุรี!G101+นนทบุรี!G118+นนทบุรี!G135+นนทบุรี!G153+นนทบุรี!G170+นนทบุรี!G187+นนทบุรี!G204</f>
        <v>8824.9673000000003</v>
      </c>
      <c r="H14" s="121">
        <f>+นนทบุรี!H14+นนทบุรี!H31+นนทบุรี!H48+นนทบุรี!H66+นนทบุรี!H84+นนทบุรี!H101+นนทบุรี!H118+นนทบุรี!H135+นนทบุรี!H153+นนทบุรี!H170+นนทบุรี!H187+นนทบุรี!H204</f>
        <v>8514.1811999999973</v>
      </c>
      <c r="I14" s="6">
        <f>+นนทบุรี!I14+นนทบุรี!I31+นนทบุรี!I48+นนทบุรี!I66+นนทบุรี!I84+นนทบุรี!I101+นนทบุรี!I118+นนทบุรี!I135+นนทบุรี!I153+นนทบุรี!I170+นนทบุรี!I187+นนทบุรี!I204</f>
        <v>0</v>
      </c>
      <c r="J14" s="121">
        <f>+นนทบุรี!J14+นนทบุรี!J31+นนทบุรี!J48+นนทบุรี!J66+นนทบุรี!J84+นนทบุรี!J101+นนทบุรี!J118+นนทบุรี!J135+นนทบุรี!J153+นนทบุรี!J170+นนทบุรี!J187+นนทบุรี!J204</f>
        <v>8157.8330999999998</v>
      </c>
      <c r="K14" s="121">
        <f>+นนทบุรี!K14+นนทบุรี!K31+นนทบุรี!K48+นนทบุรี!K66+นนทบุรี!K84+นนทบุรี!K101+นนทบุรี!K118+นนทบุรี!K135+นนทบุรี!K153+นนทบุรี!K170+นนทบุรี!K187+นนทบุรี!K204</f>
        <v>8826.6092000000008</v>
      </c>
      <c r="L14" s="121">
        <f>+นนทบุรี!L14+นนทบุรี!L31+นนทบุรี!L48+นนทบุรี!L66+นนทบุรี!L84+นนทบุรี!L101+นนทบุรี!L118+นนทบุรี!L135+นนทบุรี!L153+นนทบุรี!L170+นนทบุรี!L187+นนทบุรี!L204</f>
        <v>8513.6243000000013</v>
      </c>
      <c r="M14" s="6">
        <f>+นนทบุรี!M14+นนทบุรี!M31+นนทบุรี!M48+นนทบุรี!M66+นนทบุรี!M84+นนทบุรี!M101+นนทบุรี!M118+นนทบุรี!M135+นนทบุรี!M153+นนทบุรี!M170+นนทบุรี!M187+นนทบุรี!M204</f>
        <v>0</v>
      </c>
      <c r="N14" s="6"/>
      <c r="O14" s="6"/>
      <c r="P14" s="6"/>
      <c r="Q14" s="6"/>
    </row>
    <row r="15" spans="1:17" ht="23.25" thickBot="1" x14ac:dyDescent="0.4">
      <c r="A15" s="5" t="s">
        <v>17</v>
      </c>
      <c r="B15" s="6">
        <f>+นนทบุรี!B15+นนทบุรี!B32+นนทบุรี!B49+นนทบุรี!B67+นนทบุรี!B85+นนทบุรี!B102+นนทบุรี!B119+นนทบุรี!B136+นนทบุรี!B154+นนทบุรี!B171+นนทบุรี!B188+นนทบุรี!B205</f>
        <v>4869</v>
      </c>
      <c r="C15" s="6">
        <f>+นนทบุรี!C15+นนทบุรี!C32+นนทบุรี!C49+นนทบุรี!C67+นนทบุรี!C85+นนทบุรี!C102+นนทบุรี!C119+นนทบุรี!C136+นนทบุรี!C154+นนทบุรี!C171+นนทบุรี!C188+นนทบุรี!C205</f>
        <v>5023</v>
      </c>
      <c r="D15" s="6">
        <f>+นนทบุรี!D15+นนทบุรี!D32+นนทบุรี!D49+นนทบุรี!D67+นนทบุรี!D85+นนทบุรี!D102+นนทบุรี!D119+นนทบุรี!D136+นนทบุรี!D154+นนทบุรี!D171+นนทบุรี!D188+นนทบุรี!D205</f>
        <v>5260</v>
      </c>
      <c r="E15" s="6">
        <f>+นนทบุรี!E15+นนทบุรี!E32+นนทบุรี!E49+นนทบุรี!E67+นนทบุรี!E85+นนทบุรี!E102+นนทบุรี!E119+นนทบุรี!E136+นนทบุรี!E154+นนทบุรี!E171+นนทบุรี!E188+นนทบุรี!E205</f>
        <v>0</v>
      </c>
      <c r="F15" s="121">
        <f>+นนทบุรี!F15+นนทบุรี!F32+นนทบุรี!F49+นนทบุรี!F67+นนทบุรี!F85+นนทบุรี!F102+นนทบุรี!F119+นนทบุรี!F136+นนทบุรี!F154+นนทบุรี!F171+นนทบุรี!F188+นนทบุรี!F205</f>
        <v>7759.5589000000009</v>
      </c>
      <c r="G15" s="121">
        <f>+นนทบุรี!G15+นนทบุรี!G32+นนทบุรี!G49+นนทบุรี!G67+นนทบุรี!G85+นนทบุรี!G102+นนทบุรี!G119+นนทบุรี!G136+นนทบุรี!G154+นนทบุรี!G171+นนทบุรี!G188+นนทบุรี!G205</f>
        <v>8352.0698000000011</v>
      </c>
      <c r="H15" s="121">
        <f>+นนทบุรี!H15+นนทบุรี!H32+นนทบุรี!H49+นนทบุรี!H67+นนทบุรี!H85+นนทบุรี!H102+นนทบุรี!H119+นนทบุรี!H136+นนทบุรี!H154+นนทบุรี!H171+นนทบุรี!H188+นนทบุรี!H205</f>
        <v>9545.8764999999985</v>
      </c>
      <c r="I15" s="6">
        <f>+นนทบุรี!I15+นนทบุรี!I32+นนทบุรี!I49+นนทบุรี!I67+นนทบุรี!I85+นนทบุรี!I102+นนทบุรี!I119+นนทบุรี!I136+นนทบุรี!I154+นนทบุรี!I171+นนทบุรี!I188+นนทบุรี!I205</f>
        <v>0</v>
      </c>
      <c r="J15" s="121">
        <f>+นนทบุรี!J15+นนทบุรี!J32+นนทบุรี!J49+นนทบุรี!J67+นนทบุรี!J85+นนทบุรี!J102+นนทบุรี!J119+นนทบุรี!J136+นนทบุรี!J154+นนทบุรี!J171+นนทบุรี!J188+นนทบุรี!J205</f>
        <v>7759.7773999999999</v>
      </c>
      <c r="K15" s="121">
        <f>+นนทบุรี!K15+นนทบุรี!K32+นนทบุรี!K49+นนทบุรี!K67+นนทบุรี!K85+นนทบุรี!K102+นนทบุรี!K119+นนทบุรี!K136+นนทบุรี!K154+นนทบุรี!K171+นนทบุรี!K188+นนทบุรี!K205</f>
        <v>8354.1303000000007</v>
      </c>
      <c r="L15" s="121">
        <f>+นนทบุรี!L15+นนทบุรี!L32+นนทบุรี!L49+นนทบุรี!L67+นนทบุรี!L85+นนทบุรี!L102+นนทบุรี!L119+นนทบุรี!L136+นนทบุรี!L154+นนทบุรี!L171+นนทบุรี!L188+นนทบุรี!L205</f>
        <v>9551.8072999999986</v>
      </c>
      <c r="M15" s="6">
        <f>+นนทบุรี!M15+นนทบุรี!M32+นนทบุรี!M49+นนทบุรี!M67+นนทบุรี!M85+นนทบุรี!M102+นนทบุรี!M119+นนทบุรี!M136+นนทบุรี!M154+นนทบุรี!M171+นนทบุรี!M188+นนทบุรี!M205</f>
        <v>0</v>
      </c>
      <c r="N15" s="6"/>
      <c r="O15" s="6"/>
      <c r="P15" s="6"/>
      <c r="Q15" s="6"/>
    </row>
    <row r="16" spans="1:17" ht="23.25" thickBot="1" x14ac:dyDescent="0.4">
      <c r="A16" s="1" t="s">
        <v>18</v>
      </c>
      <c r="B16" s="6">
        <f>+นนทบุรี!B16+นนทบุรี!B33+นนทบุรี!B50+นนทบุรี!B68+นนทบุรี!B86+นนทบุรี!B103+นนทบุรี!B120+นนทบุรี!B137+นนทบุรี!B155+นนทบุรี!B172+นนทบุรี!B189+นนทบุรี!B206</f>
        <v>4928</v>
      </c>
      <c r="C16" s="6">
        <f>+นนทบุรี!C16+นนทบุรี!C33+นนทบุรี!C50+นนทบุรี!C68+นนทบุรี!C86+นนทบุรี!C103+นนทบุรี!C120+นนทบุรี!C137+นนทบุรี!C155+นนทบุรี!C172+นนทบุรี!C189+นนทบุรี!C206</f>
        <v>5061</v>
      </c>
      <c r="D16" s="6">
        <f>+นนทบุรี!D16+นนทบุรี!D33+นนทบุรี!D50+นนทบุรี!D68+นนทบุรี!D86+นนทบุรี!D103+นนทบุรี!D120+นนทบุรี!D137+นนทบุรี!D155+นนทบุรี!D172+นนทบุรี!D189+นนทบุรี!D206</f>
        <v>5017</v>
      </c>
      <c r="E16" s="6">
        <f>+นนทบุรี!E16+นนทบุรี!E33+นนทบุรี!E50+นนทบุรี!E68+นนทบุรี!E86+นนทบุรี!E103+นนทบุรี!E120+นนทบุรี!E137+นนทบุรี!E155+นนทบุรี!E172+นนทบุรี!E189+นนทบุรี!E206</f>
        <v>0</v>
      </c>
      <c r="F16" s="121">
        <f>+นนทบุรี!F16+นนทบุรี!F33+นนทบุรี!F50+นนทบุรี!F68+นนทบุรี!F86+นนทบุรี!F103+นนทบุรี!F120+นนทบุรี!F137+นนทบุรี!F155+นนทบุรี!F172+นนทบุรี!F189+นนทบุรี!F206</f>
        <v>8615.793099999999</v>
      </c>
      <c r="G16" s="121">
        <f>+นนทบุรี!G16+นนทบุรี!G33+นนทบุรี!G50+นนทบุรี!G68+นนทบุรี!G86+นนทบุรี!G103+นนทบุรี!G120+นนทบุรี!G137+นนทบุรี!G155+นนทบุรี!G172+นนทบุรี!G189+นนทบุรี!G206</f>
        <v>8760.9004999999997</v>
      </c>
      <c r="H16" s="121">
        <f>+นนทบุรี!H16+นนทบุรี!H33+นนทบุรี!H50+นนทบุรี!H68+นนทบุรี!H86+นนทบุรี!H103+นนทบุรี!H120+นนทบุรี!H137+นนทบุรี!H155+นนทบุรี!H172+นนทบุรี!H189+นนทบุรี!H206</f>
        <v>8689.5159999999978</v>
      </c>
      <c r="I16" s="6">
        <f>+นนทบุรี!I16+นนทบุรี!I33+นนทบุรี!I50+นนทบุรี!I68+นนทบุรี!I86+นนทบุรี!I103+นนทบุรี!I120+นนทบุรี!I137+นนทบุรี!I155+นนทบุรี!I172+นนทบุรี!I189+นนทบุรี!I206</f>
        <v>0</v>
      </c>
      <c r="J16" s="121">
        <f>+นนทบุรี!J16+นนทบุรี!J33+นนทบุรี!J50+นนทบุรี!J68+นนทบุรี!J86+นนทบุรี!J103+นนทบุรี!J120+นนทบุรี!J137+นนทบุรี!J155+นนทบุรี!J172+นนทบุรี!J189+นนทบุรี!J206</f>
        <v>8613.7113000000008</v>
      </c>
      <c r="K16" s="121">
        <f>+นนทบุรี!K16+นนทบุรี!K33+นนทบุรี!K50+นนทบุรี!K68+นนทบุรี!K86+นนทบุรี!K103+นนทบุรี!K120+นนทบุรี!K137+นนทบุรี!K155+นนทบุรี!K172+นนทบุรี!K189+นนทบุรี!K206</f>
        <v>8759.4097000000002</v>
      </c>
      <c r="L16" s="121">
        <f>+นนทบุรี!L16+นนทบุรี!L33+นนทบุรี!L50+นนทบุรี!L68+นนทบุรี!L86+นนทบุรี!L103+นนทบุรี!L120+นนทบุรี!L137+นนทบุรี!L155+นนทบุรี!L172+นนทบุรี!L189+นนทบุรี!L206</f>
        <v>8686.1455999999998</v>
      </c>
      <c r="M16" s="6">
        <f>+นนทบุรี!M16+นนทบุรี!M33+นนทบุรี!M50+นนทบุรี!M68+นนทบุรี!M86+นนทบุรี!M103+นนทบุรี!M120+นนทบุรี!M137+นนทบุรี!M155+นนทบุรี!M172+นนทบุรี!M189+นนทบุรี!M206</f>
        <v>0</v>
      </c>
      <c r="N16" s="6"/>
      <c r="O16" s="6"/>
      <c r="P16" s="6"/>
      <c r="Q16" s="6"/>
    </row>
    <row r="17" spans="1:17" x14ac:dyDescent="0.35">
      <c r="A17" s="11" t="s">
        <v>20</v>
      </c>
      <c r="B17" s="123">
        <f>SUM(B5:B16)</f>
        <v>55607</v>
      </c>
      <c r="C17" s="123">
        <f t="shared" ref="C17:M17" si="0">SUM(C5:C16)</f>
        <v>56454</v>
      </c>
      <c r="D17" s="123">
        <f t="shared" si="0"/>
        <v>58026</v>
      </c>
      <c r="E17" s="123">
        <f t="shared" si="0"/>
        <v>13504</v>
      </c>
      <c r="F17" s="124">
        <f t="shared" si="0"/>
        <v>94308.208900000012</v>
      </c>
      <c r="G17" s="124">
        <f t="shared" si="0"/>
        <v>98075.126000000004</v>
      </c>
      <c r="H17" s="124">
        <f t="shared" si="0"/>
        <v>105224.75639999998</v>
      </c>
      <c r="I17" s="124">
        <f t="shared" si="0"/>
        <v>22611.744300000002</v>
      </c>
      <c r="J17" s="124">
        <f t="shared" si="0"/>
        <v>94371.154999999999</v>
      </c>
      <c r="K17" s="124">
        <f t="shared" si="0"/>
        <v>98088.781900000016</v>
      </c>
      <c r="L17" s="124">
        <f t="shared" si="0"/>
        <v>105214.4507</v>
      </c>
      <c r="M17" s="124">
        <f t="shared" si="0"/>
        <v>22609.649700000002</v>
      </c>
      <c r="N17" s="6"/>
      <c r="O17" s="6"/>
      <c r="P17" s="6"/>
      <c r="Q17" s="6"/>
    </row>
  </sheetData>
  <mergeCells count="7">
    <mergeCell ref="A1:O1"/>
    <mergeCell ref="A2:O2"/>
    <mergeCell ref="A3:A4"/>
    <mergeCell ref="C3:D3"/>
    <mergeCell ref="F3:G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14" sqref="E14"/>
    </sheetView>
  </sheetViews>
  <sheetFormatPr defaultRowHeight="22.5" x14ac:dyDescent="0.35"/>
  <cols>
    <col min="3" max="3" width="9.5" bestFit="1" customWidth="1"/>
  </cols>
  <sheetData>
    <row r="1" spans="1:7" x14ac:dyDescent="0.35">
      <c r="G1" s="53" t="s">
        <v>60</v>
      </c>
    </row>
    <row r="2" spans="1:7" ht="23.25" thickBot="1" x14ac:dyDescent="0.4">
      <c r="A2" s="54"/>
      <c r="B2" t="s">
        <v>55</v>
      </c>
      <c r="C2" t="s">
        <v>56</v>
      </c>
      <c r="D2" t="s">
        <v>57</v>
      </c>
      <c r="E2" t="s">
        <v>58</v>
      </c>
      <c r="G2" s="53"/>
    </row>
    <row r="3" spans="1:7" ht="23.25" thickBot="1" x14ac:dyDescent="0.4">
      <c r="A3" s="43" t="s">
        <v>7</v>
      </c>
      <c r="B3" s="45">
        <f>+จ57!D5</f>
        <v>5399.1488999999992</v>
      </c>
      <c r="C3" s="45">
        <f>+จ58!D5</f>
        <v>5198.8750000000009</v>
      </c>
      <c r="D3" s="45">
        <f>+จ59!D5</f>
        <v>5783.8057999999992</v>
      </c>
      <c r="E3" s="45">
        <f>+จ60!D5</f>
        <v>5936.9042999999992</v>
      </c>
    </row>
    <row r="4" spans="1:7" ht="23.25" thickBot="1" x14ac:dyDescent="0.4">
      <c r="A4" s="46" t="s">
        <v>8</v>
      </c>
      <c r="B4" s="45">
        <f>+จ57!D6</f>
        <v>5367.3737000000019</v>
      </c>
      <c r="C4" s="45">
        <f>+จ58!D6</f>
        <v>4942.2081999999991</v>
      </c>
      <c r="D4" s="45">
        <f>+จ59!D6</f>
        <v>5557.9551000000001</v>
      </c>
      <c r="E4" s="48">
        <f>+จ60!D6</f>
        <v>5654.6131000000005</v>
      </c>
    </row>
    <row r="5" spans="1:7" ht="23.25" thickBot="1" x14ac:dyDescent="0.4">
      <c r="A5" s="43" t="s">
        <v>9</v>
      </c>
      <c r="B5" s="45">
        <f>+จ57!D7</f>
        <v>5441.3059999999987</v>
      </c>
      <c r="C5" s="45">
        <f>+จ58!D7</f>
        <v>5620.0485000000008</v>
      </c>
      <c r="D5" s="45">
        <f>+จ59!D7</f>
        <v>5485.7005000000008</v>
      </c>
      <c r="E5" s="45">
        <f>+จ60!D7</f>
        <v>5558.3918999999996</v>
      </c>
    </row>
    <row r="6" spans="1:7" ht="23.25" thickBot="1" x14ac:dyDescent="0.4">
      <c r="A6" s="46" t="s">
        <v>10</v>
      </c>
      <c r="B6" s="45">
        <f>+จ57!D8</f>
        <v>5898.9222</v>
      </c>
      <c r="C6" s="45">
        <f>+จ58!D8</f>
        <v>4589.8590999999997</v>
      </c>
      <c r="D6" s="45">
        <f>+จ59!D8</f>
        <v>5088.7895999999992</v>
      </c>
      <c r="E6" s="45">
        <f>+จ60!D8</f>
        <v>5381.3106999999991</v>
      </c>
    </row>
    <row r="7" spans="1:7" ht="23.25" thickBot="1" x14ac:dyDescent="0.4">
      <c r="A7" s="43" t="s">
        <v>11</v>
      </c>
      <c r="B7" s="45">
        <f>+จ57!D9</f>
        <v>5586.6936999999998</v>
      </c>
      <c r="C7" s="45">
        <f>+จ58!D9</f>
        <v>5243.433399999999</v>
      </c>
      <c r="D7" s="45">
        <f>+จ59!D9</f>
        <v>5095.1204000000007</v>
      </c>
      <c r="E7" s="45">
        <f>+จ60!D9</f>
        <v>5105.5124999999998</v>
      </c>
    </row>
    <row r="8" spans="1:7" ht="23.25" thickBot="1" x14ac:dyDescent="0.4">
      <c r="A8" s="46" t="s">
        <v>12</v>
      </c>
      <c r="B8" s="45">
        <f>+จ57!D10</f>
        <v>5845.9207000000006</v>
      </c>
      <c r="C8" s="45">
        <f>+จ58!D10</f>
        <v>5507.1495000000014</v>
      </c>
      <c r="D8" s="45">
        <f>+จ59!D10</f>
        <v>5260.2709000000004</v>
      </c>
      <c r="E8" s="45">
        <f>+จ60!D10</f>
        <v>5861.3870000000006</v>
      </c>
    </row>
    <row r="9" spans="1:7" ht="23.25" thickBot="1" x14ac:dyDescent="0.4">
      <c r="A9" s="43" t="s">
        <v>13</v>
      </c>
      <c r="B9" s="45">
        <f>+จ57!D11</f>
        <v>5184.2277000000013</v>
      </c>
      <c r="C9" s="45">
        <f>+จ58!D11</f>
        <v>4724.3459000000003</v>
      </c>
      <c r="D9" s="45">
        <f>+จ59!D11</f>
        <v>5173.1332999999995</v>
      </c>
      <c r="E9" s="45">
        <f>+จ60!D11</f>
        <v>5218.9839999999995</v>
      </c>
    </row>
    <row r="10" spans="1:7" ht="23.25" thickBot="1" x14ac:dyDescent="0.4">
      <c r="A10" s="46" t="s">
        <v>14</v>
      </c>
      <c r="B10" s="45">
        <f>+จ57!D12</f>
        <v>5168.0640000000012</v>
      </c>
      <c r="C10" s="45">
        <f>+จ58!D12</f>
        <v>5201.5508999999984</v>
      </c>
      <c r="D10" s="45">
        <f>+จ59!D12</f>
        <v>4814.5351000000001</v>
      </c>
      <c r="E10" s="45">
        <f>+จ60!D12</f>
        <v>5381.1482999999998</v>
      </c>
    </row>
    <row r="11" spans="1:7" ht="23.25" thickBot="1" x14ac:dyDescent="0.4">
      <c r="A11" s="43" t="s">
        <v>15</v>
      </c>
      <c r="B11" s="45">
        <f>+จ57!D13</f>
        <v>4838.0812999999989</v>
      </c>
      <c r="C11" s="45">
        <f>+จ58!D13</f>
        <v>5210.0189999999993</v>
      </c>
      <c r="D11" s="45">
        <f>+จ59!D13</f>
        <v>4811.8332999999984</v>
      </c>
      <c r="E11" s="45">
        <f>+จ60!D13</f>
        <v>5591.5331999999989</v>
      </c>
    </row>
    <row r="12" spans="1:7" ht="23.25" thickBot="1" x14ac:dyDescent="0.4">
      <c r="A12" s="46" t="s">
        <v>16</v>
      </c>
      <c r="B12" s="45">
        <f>+จ57!D14</f>
        <v>5146.3689999999997</v>
      </c>
      <c r="C12" s="45">
        <f>+จ58!D14</f>
        <v>5036.779700000001</v>
      </c>
      <c r="D12" s="45">
        <f>+จ59!D14</f>
        <v>5282.5459000000001</v>
      </c>
      <c r="E12" s="45">
        <f>+จ60!D14</f>
        <v>6026.5346000000009</v>
      </c>
    </row>
    <row r="13" spans="1:7" ht="23.25" thickBot="1" x14ac:dyDescent="0.4">
      <c r="A13" s="43" t="s">
        <v>17</v>
      </c>
      <c r="B13" s="45">
        <f>+จ57!D15</f>
        <v>5267.695999999999</v>
      </c>
      <c r="C13" s="45">
        <f>+จ58!D15</f>
        <v>5263.5696999999982</v>
      </c>
      <c r="D13" s="45">
        <f>+จ59!D15</f>
        <v>5586.9362000000001</v>
      </c>
      <c r="E13" s="45">
        <f>+จ60!D15</f>
        <v>6138.2568000000001</v>
      </c>
    </row>
    <row r="14" spans="1:7" x14ac:dyDescent="0.35">
      <c r="A14" s="46" t="s">
        <v>18</v>
      </c>
      <c r="B14" s="45">
        <f>+จ57!D16</f>
        <v>5018.0361999999996</v>
      </c>
      <c r="C14" s="45">
        <f>+จ58!D16</f>
        <v>5497.5760000000009</v>
      </c>
      <c r="D14" s="45">
        <f>+จ59!D16</f>
        <v>5722.5073999999995</v>
      </c>
      <c r="E14" s="45">
        <f>+จ60!D16</f>
        <v>5376.982399999999</v>
      </c>
    </row>
    <row r="15" spans="1:7" x14ac:dyDescent="0.35">
      <c r="B15" s="75">
        <f>SUM(B3:B14)</f>
        <v>64161.839399999997</v>
      </c>
      <c r="C15" s="75">
        <f t="shared" ref="C15:E15" si="0">SUM(C3:C14)</f>
        <v>62035.414899999996</v>
      </c>
      <c r="D15" s="75">
        <f t="shared" si="0"/>
        <v>63663.133499999996</v>
      </c>
      <c r="E15" s="75">
        <f t="shared" si="0"/>
        <v>67231.558799999999</v>
      </c>
    </row>
    <row r="17" spans="2:5" x14ac:dyDescent="0.35">
      <c r="B17" s="55">
        <f>+B15-จ57!D17</f>
        <v>0</v>
      </c>
      <c r="C17" s="55">
        <f>+C15-จ58!D17</f>
        <v>0</v>
      </c>
      <c r="D17" s="55">
        <f>+D15-จ59!D17</f>
        <v>0</v>
      </c>
      <c r="E17" s="55">
        <f>+E15-จ60!D17</f>
        <v>0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25"/>
  <sheetViews>
    <sheetView zoomScale="90" zoomScaleNormal="90"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N11" sqref="N11"/>
    </sheetView>
  </sheetViews>
  <sheetFormatPr defaultRowHeight="21" x14ac:dyDescent="0.35"/>
  <cols>
    <col min="1" max="1" width="16.75" style="15" customWidth="1"/>
    <col min="2" max="2" width="6.25" style="15" bestFit="1" customWidth="1"/>
    <col min="3" max="5" width="9" style="15"/>
    <col min="6" max="7" width="10.625" style="15" bestFit="1" customWidth="1"/>
    <col min="8" max="10" width="10.625" style="15" customWidth="1"/>
    <col min="11" max="11" width="10.625" style="15" bestFit="1" customWidth="1"/>
    <col min="12" max="14" width="10.625" style="15" customWidth="1"/>
    <col min="15" max="18" width="9" style="15"/>
    <col min="19" max="19" width="27.125" style="15" customWidth="1"/>
    <col min="20" max="16384" width="9" style="15"/>
  </cols>
  <sheetData>
    <row r="1" spans="1:21" x14ac:dyDescent="0.35">
      <c r="A1" s="195" t="s">
        <v>402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38"/>
      <c r="Q1" s="38"/>
    </row>
    <row r="2" spans="1:21" ht="30" customHeight="1" x14ac:dyDescent="0.35">
      <c r="A2" s="196" t="str">
        <f>+dataอยุธยา!R1</f>
        <v xml:space="preserve">ข้อมูลจาก สปสช. โปรแกรม E-claimวันที่ 22 ต.ค. 2560
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38"/>
      <c r="Q2" s="38"/>
    </row>
    <row r="3" spans="1:21" ht="21.75" customHeight="1" thickBot="1" x14ac:dyDescent="0.4">
      <c r="A3" s="183" t="s">
        <v>35</v>
      </c>
      <c r="B3" s="187" t="s">
        <v>3</v>
      </c>
      <c r="C3" s="187"/>
      <c r="D3" s="187"/>
      <c r="E3" s="187"/>
      <c r="F3" s="188" t="s">
        <v>4</v>
      </c>
      <c r="G3" s="188"/>
      <c r="H3" s="188"/>
      <c r="I3" s="188"/>
      <c r="J3" s="185" t="s">
        <v>5</v>
      </c>
      <c r="K3" s="185"/>
      <c r="L3" s="185"/>
      <c r="M3" s="185"/>
      <c r="N3" s="186" t="s">
        <v>6</v>
      </c>
      <c r="O3" s="186"/>
      <c r="P3" s="186"/>
      <c r="Q3" s="186"/>
      <c r="S3" s="33" t="s">
        <v>53</v>
      </c>
      <c r="U3" s="15" t="s">
        <v>54</v>
      </c>
    </row>
    <row r="4" spans="1:21" ht="22.5" thickTop="1" thickBot="1" x14ac:dyDescent="0.4">
      <c r="A4" s="184"/>
      <c r="B4" s="39">
        <v>2557</v>
      </c>
      <c r="C4" s="16">
        <v>2558</v>
      </c>
      <c r="D4" s="16">
        <v>2559</v>
      </c>
      <c r="E4" s="16">
        <v>2560</v>
      </c>
      <c r="F4" s="42">
        <v>2557</v>
      </c>
      <c r="G4" s="42">
        <v>2558</v>
      </c>
      <c r="H4" s="42">
        <v>2559</v>
      </c>
      <c r="I4" s="42">
        <v>2560</v>
      </c>
      <c r="J4" s="41">
        <v>2557</v>
      </c>
      <c r="K4" s="41">
        <v>2558</v>
      </c>
      <c r="L4" s="41">
        <v>2559</v>
      </c>
      <c r="M4" s="41">
        <v>2560</v>
      </c>
      <c r="N4" s="17">
        <v>2557</v>
      </c>
      <c r="O4" s="17">
        <v>2558</v>
      </c>
      <c r="P4" s="17">
        <v>2559</v>
      </c>
      <c r="Q4" s="17">
        <v>2560</v>
      </c>
      <c r="R4" s="31" t="s">
        <v>52</v>
      </c>
      <c r="S4" s="15">
        <v>8090</v>
      </c>
    </row>
    <row r="5" spans="1:21" ht="22.5" thickTop="1" thickBot="1" x14ac:dyDescent="0.4">
      <c r="A5" s="18" t="s">
        <v>36</v>
      </c>
      <c r="B5" s="50">
        <f>+dataอยุธยา!B17</f>
        <v>22325</v>
      </c>
      <c r="C5" s="22">
        <f>+dataอยุธยา!C17</f>
        <v>23038</v>
      </c>
      <c r="D5" s="22">
        <f>+dataอยุธยา!D17</f>
        <v>24872</v>
      </c>
      <c r="E5" s="97">
        <f>+dataอยุธยา!E17</f>
        <v>25523</v>
      </c>
      <c r="F5" s="24">
        <f>+dataอยุธยา!F17</f>
        <v>36431.1037</v>
      </c>
      <c r="G5" s="24">
        <f>+dataอยุธยา!G17</f>
        <v>35559.3295</v>
      </c>
      <c r="H5" s="24">
        <f>+dataอยุธยา!H17</f>
        <v>37551.030700000003</v>
      </c>
      <c r="I5" s="24">
        <f>+dataอยุธยา!I17</f>
        <v>38906.395799999998</v>
      </c>
      <c r="J5" s="24">
        <f>+dataอยุธยา!J17</f>
        <v>36384.718099999998</v>
      </c>
      <c r="K5" s="24">
        <f>+dataอยุธยา!K17</f>
        <v>35510.770600000003</v>
      </c>
      <c r="L5" s="24">
        <f>+dataอยุธยา!L17</f>
        <v>37508.864699999998</v>
      </c>
      <c r="M5" s="24">
        <f>+dataอยุธยา!M17</f>
        <v>38856.802600000003</v>
      </c>
      <c r="N5" s="28">
        <f>+dataอยุธยา!N17</f>
        <v>1.63</v>
      </c>
      <c r="O5" s="28">
        <f>+dataอยุธยา!O17</f>
        <v>1.54</v>
      </c>
      <c r="P5" s="28">
        <f>+dataอยุธยา!P17</f>
        <v>1.51</v>
      </c>
      <c r="Q5" s="28">
        <f>+dataอยุธยา!Q17</f>
        <v>1.52</v>
      </c>
      <c r="R5" s="32">
        <f>+L5*100/K5</f>
        <v>105.6267269513999</v>
      </c>
      <c r="S5" s="30">
        <f t="shared" ref="S5:S20" si="0">+$S$4*L5</f>
        <v>303446715.42299998</v>
      </c>
    </row>
    <row r="6" spans="1:21" ht="21.75" thickBot="1" x14ac:dyDescent="0.4">
      <c r="A6" s="20" t="s">
        <v>37</v>
      </c>
      <c r="B6" s="23">
        <f>+dataอยุธยา!B34</f>
        <v>8425</v>
      </c>
      <c r="C6" s="23">
        <f>+dataอยุธยา!C34</f>
        <v>7988</v>
      </c>
      <c r="D6" s="23">
        <f>+dataอยุธยา!D34</f>
        <v>8152</v>
      </c>
      <c r="E6" s="97">
        <f>+dataอยุธยา!E34</f>
        <v>8135</v>
      </c>
      <c r="F6" s="25">
        <f>+dataอยุธยา!F34</f>
        <v>10845.0864</v>
      </c>
      <c r="G6" s="25">
        <f>+dataอยุธยา!G34</f>
        <v>10026.376200000001</v>
      </c>
      <c r="H6" s="25">
        <f>+dataอยุธยา!H34</f>
        <v>9650.1738000000005</v>
      </c>
      <c r="I6" s="25">
        <f>+dataอยุธยา!I34</f>
        <v>11293.6343</v>
      </c>
      <c r="J6" s="25">
        <f>+dataอยุธยา!J34</f>
        <v>10846.8832</v>
      </c>
      <c r="K6" s="25">
        <f>+dataอยุธยา!K34</f>
        <v>10040.088</v>
      </c>
      <c r="L6" s="25">
        <f>+dataอยุธยา!L34</f>
        <v>9655.1589000000004</v>
      </c>
      <c r="M6" s="25">
        <f>+dataอยุธยา!M34</f>
        <v>11269.8639</v>
      </c>
      <c r="N6" s="29">
        <f>+dataอยุธยา!N34</f>
        <v>1.29</v>
      </c>
      <c r="O6" s="29">
        <f>+dataอยุธยา!O34</f>
        <v>1.26</v>
      </c>
      <c r="P6" s="29">
        <f>+dataอยุธยา!P34</f>
        <v>1.18</v>
      </c>
      <c r="Q6" s="29">
        <f>+dataอยุธยา!Q34</f>
        <v>1.39</v>
      </c>
      <c r="R6" s="32">
        <f t="shared" ref="R6:R20" si="1">+L6*100/K6</f>
        <v>96.166078424810621</v>
      </c>
      <c r="S6" s="30">
        <f t="shared" si="0"/>
        <v>78110235.501000002</v>
      </c>
    </row>
    <row r="7" spans="1:21" ht="21.75" thickBot="1" x14ac:dyDescent="0.4">
      <c r="A7" s="18" t="s">
        <v>38</v>
      </c>
      <c r="B7" s="22">
        <f>+dataอยุธยา!B51</f>
        <v>2409</v>
      </c>
      <c r="C7" s="22">
        <f>+dataอยุธยา!C51</f>
        <v>2001</v>
      </c>
      <c r="D7" s="22">
        <f>+dataอยุธยา!D51</f>
        <v>2431</v>
      </c>
      <c r="E7" s="97">
        <f>+dataอยุธยา!E51</f>
        <v>2252</v>
      </c>
      <c r="F7" s="24">
        <f>+dataอยุธยา!F51</f>
        <v>1609.7541000000001</v>
      </c>
      <c r="G7" s="24">
        <f>+dataอยุธยา!G51</f>
        <v>1409.8280999999999</v>
      </c>
      <c r="H7" s="24">
        <f>+dataอยุธยา!H51</f>
        <v>1622.0170000000001</v>
      </c>
      <c r="I7" s="24">
        <f>+dataอยุธยา!I51</f>
        <v>1532.8384000000001</v>
      </c>
      <c r="J7" s="24">
        <f>+dataอยุธยา!J51</f>
        <v>1600.3161</v>
      </c>
      <c r="K7" s="24">
        <f>+dataอยุธยา!K51</f>
        <v>1400.2996000000001</v>
      </c>
      <c r="L7" s="24">
        <f>+dataอยุธยา!L51</f>
        <v>1608.9807000000001</v>
      </c>
      <c r="M7" s="24">
        <f>+dataอยุธยา!M51</f>
        <v>1523.9567</v>
      </c>
      <c r="N7" s="28">
        <f>+dataอยุธยา!N51</f>
        <v>0.67</v>
      </c>
      <c r="O7" s="28">
        <f>+dataอยุธยา!O51</f>
        <v>0.7</v>
      </c>
      <c r="P7" s="28">
        <f>+dataอยุธยา!P51</f>
        <v>0.67</v>
      </c>
      <c r="Q7" s="28">
        <f>+dataอยุธยา!Q51</f>
        <v>0.68</v>
      </c>
      <c r="R7" s="32">
        <f t="shared" si="1"/>
        <v>114.90260369995107</v>
      </c>
      <c r="S7" s="30">
        <f t="shared" si="0"/>
        <v>13016653.863</v>
      </c>
    </row>
    <row r="8" spans="1:21" ht="21.75" thickBot="1" x14ac:dyDescent="0.4">
      <c r="A8" s="18" t="s">
        <v>51</v>
      </c>
      <c r="B8" s="22">
        <f>+dataอยุธยา!B69</f>
        <v>1995</v>
      </c>
      <c r="C8" s="22">
        <f>+dataอยุธยา!C69</f>
        <v>2215</v>
      </c>
      <c r="D8" s="22">
        <f>+dataอยุธยา!D69</f>
        <v>2100</v>
      </c>
      <c r="E8" s="97">
        <f>+dataอยุธยา!E69</f>
        <v>1753</v>
      </c>
      <c r="F8" s="24">
        <f>+dataอยุธยา!F69</f>
        <v>1425.0663999999999</v>
      </c>
      <c r="G8" s="24">
        <f>+dataอยุธยา!G69</f>
        <v>1585.3409999999999</v>
      </c>
      <c r="H8" s="24">
        <f>+dataอยุธยา!H69</f>
        <v>1480.2944</v>
      </c>
      <c r="I8" s="24">
        <f>+dataอยุธยา!I69</f>
        <v>1315.5668000000001</v>
      </c>
      <c r="J8" s="24">
        <f>+dataอยุธยา!J69</f>
        <v>1419.2166999999999</v>
      </c>
      <c r="K8" s="24">
        <f>+dataอยุธยา!K69</f>
        <v>1578.0583999999999</v>
      </c>
      <c r="L8" s="24">
        <f>+dataอยุธยา!L69</f>
        <v>1472.6284000000001</v>
      </c>
      <c r="M8" s="24">
        <f>+dataอยุธยา!M69</f>
        <v>1310.0625</v>
      </c>
      <c r="N8" s="28">
        <f>+dataอยุธยา!N69</f>
        <v>0.71</v>
      </c>
      <c r="O8" s="28">
        <f>+dataอยุธยา!O69</f>
        <v>0.72</v>
      </c>
      <c r="P8" s="28">
        <f>+dataอยุธยา!P69</f>
        <v>0.7</v>
      </c>
      <c r="Q8" s="28">
        <f>+dataอยุธยา!Q69</f>
        <v>0.75</v>
      </c>
      <c r="R8" s="32">
        <f t="shared" si="1"/>
        <v>93.31900517750168</v>
      </c>
      <c r="S8" s="30">
        <f t="shared" si="0"/>
        <v>11913563.756000001</v>
      </c>
    </row>
    <row r="9" spans="1:21" ht="21.75" thickBot="1" x14ac:dyDescent="0.4">
      <c r="A9" s="20" t="s">
        <v>39</v>
      </c>
      <c r="B9" s="21">
        <f>+dataอยุธยา!B87</f>
        <v>1753</v>
      </c>
      <c r="C9" s="21">
        <f>+dataอยุธยา!C87</f>
        <v>1830</v>
      </c>
      <c r="D9" s="21">
        <f>+dataอยุธยา!D87</f>
        <v>1666</v>
      </c>
      <c r="E9" s="98">
        <f>+dataอยุธยา!E87</f>
        <v>1840</v>
      </c>
      <c r="F9" s="25">
        <f>+dataอยุธยา!F87</f>
        <v>1037.3204000000001</v>
      </c>
      <c r="G9" s="25">
        <f>+dataอยุธยา!G87</f>
        <v>1140.1087</v>
      </c>
      <c r="H9" s="25">
        <f>+dataอยุธยา!H87</f>
        <v>1027.7427</v>
      </c>
      <c r="I9" s="25">
        <f>+dataอยุธยา!I87</f>
        <v>1215.9892</v>
      </c>
      <c r="J9" s="25">
        <f>+dataอยุธยา!J87</f>
        <v>1035.3096</v>
      </c>
      <c r="K9" s="25">
        <f>+dataอยุธยา!K87</f>
        <v>1134.5372</v>
      </c>
      <c r="L9" s="25">
        <f>+dataอยุธยา!L87</f>
        <v>1023.5188000000001</v>
      </c>
      <c r="M9" s="25">
        <f>+dataอยุธยา!M87</f>
        <v>1212.0387000000001</v>
      </c>
      <c r="N9" s="29">
        <f>+dataอยุธยา!N87</f>
        <v>0.59</v>
      </c>
      <c r="O9" s="29">
        <f>+dataอยุธยา!O87</f>
        <v>0.62</v>
      </c>
      <c r="P9" s="29">
        <f>+dataอยุธยา!P87</f>
        <v>0.62</v>
      </c>
      <c r="Q9" s="29">
        <f>+dataอยุธยา!Q87</f>
        <v>0.66</v>
      </c>
      <c r="R9" s="32">
        <f t="shared" si="1"/>
        <v>90.214653164303471</v>
      </c>
      <c r="S9" s="30">
        <f t="shared" si="0"/>
        <v>8280267.0920000002</v>
      </c>
    </row>
    <row r="10" spans="1:21" ht="21.75" thickBot="1" x14ac:dyDescent="0.4">
      <c r="A10" s="18" t="s">
        <v>40</v>
      </c>
      <c r="B10" s="19">
        <f>+dataอยุธยา!B104</f>
        <v>1240</v>
      </c>
      <c r="C10" s="19">
        <f>+dataอยุธยา!C104</f>
        <v>1170</v>
      </c>
      <c r="D10" s="19">
        <f>+dataอยุธยา!D104</f>
        <v>1076</v>
      </c>
      <c r="E10" s="98">
        <f>+dataอยุธยา!E104</f>
        <v>957</v>
      </c>
      <c r="F10" s="24">
        <f>+dataอยุธยา!F104</f>
        <v>748.41790000000003</v>
      </c>
      <c r="G10" s="24">
        <f>+dataอยุธยา!G104</f>
        <v>697.33690000000001</v>
      </c>
      <c r="H10" s="24">
        <f>+dataอยุธยา!H104</f>
        <v>654.95090000000005</v>
      </c>
      <c r="I10" s="24">
        <f>+dataอยุธยา!I104</f>
        <v>630.20090000000005</v>
      </c>
      <c r="J10" s="24">
        <f>+dataอยุธยา!J104</f>
        <v>746.23940000000005</v>
      </c>
      <c r="K10" s="24">
        <f>+dataอยุธยา!K104</f>
        <v>695.2482</v>
      </c>
      <c r="L10" s="24">
        <f>+dataอยุธยา!L104</f>
        <v>651.90840000000003</v>
      </c>
      <c r="M10" s="24">
        <f>+dataอยุธยา!M104</f>
        <v>627.70330000000001</v>
      </c>
      <c r="N10" s="28">
        <f>+dataอยุธยา!N104</f>
        <v>0.6</v>
      </c>
      <c r="O10" s="28">
        <f>+dataอยุธยา!O104</f>
        <v>0.6</v>
      </c>
      <c r="P10" s="28">
        <f>+dataอยุธยา!P104</f>
        <v>0.61</v>
      </c>
      <c r="Q10" s="28">
        <f>+dataอยุธยา!Q104</f>
        <v>0.66</v>
      </c>
      <c r="R10" s="32">
        <f t="shared" si="1"/>
        <v>93.766283753053955</v>
      </c>
      <c r="S10" s="30">
        <f t="shared" si="0"/>
        <v>5273938.9560000002</v>
      </c>
    </row>
    <row r="11" spans="1:21" ht="21.75" thickBot="1" x14ac:dyDescent="0.4">
      <c r="A11" s="20" t="s">
        <v>41</v>
      </c>
      <c r="B11" s="23">
        <f>+dataอยุธยา!B121</f>
        <v>3346</v>
      </c>
      <c r="C11" s="23">
        <f>+dataอยุธยา!C121</f>
        <v>3152</v>
      </c>
      <c r="D11" s="23">
        <f>+dataอยุธยา!D121</f>
        <v>3071</v>
      </c>
      <c r="E11" s="97">
        <f>+dataอยุธยา!E121</f>
        <v>3668</v>
      </c>
      <c r="F11" s="25">
        <f>+dataอยุธยา!F121</f>
        <v>2265.2656999999999</v>
      </c>
      <c r="G11" s="25">
        <f>+dataอยุธยา!G121</f>
        <v>2097.0877</v>
      </c>
      <c r="H11" s="25">
        <f>+dataอยุธยา!H121</f>
        <v>2112.1869000000002</v>
      </c>
      <c r="I11" s="25">
        <f>+dataอยุธยา!I121</f>
        <v>2359.4856</v>
      </c>
      <c r="J11" s="25">
        <f>+dataอยุธยา!J121</f>
        <v>2256.1941999999999</v>
      </c>
      <c r="K11" s="25">
        <f>+dataอยุธยา!K121</f>
        <v>2085.8179</v>
      </c>
      <c r="L11" s="25">
        <f>+dataอยุธยา!L121</f>
        <v>2106.2388999999998</v>
      </c>
      <c r="M11" s="25">
        <f>+dataอยุธยา!M121</f>
        <v>2351.2458000000001</v>
      </c>
      <c r="N11" s="29">
        <f>+dataอยุธยา!N121</f>
        <v>0.68</v>
      </c>
      <c r="O11" s="29">
        <f>+dataอยุธยา!O121</f>
        <v>0.67</v>
      </c>
      <c r="P11" s="29">
        <f>+dataอยุธยา!P121</f>
        <v>0.69</v>
      </c>
      <c r="Q11" s="29">
        <f>+dataอยุธยา!Q121</f>
        <v>0.64</v>
      </c>
      <c r="R11" s="32">
        <f t="shared" si="1"/>
        <v>100.97904040424621</v>
      </c>
      <c r="S11" s="30">
        <f t="shared" si="0"/>
        <v>17039472.700999998</v>
      </c>
    </row>
    <row r="12" spans="1:21" ht="21.75" thickBot="1" x14ac:dyDescent="0.4">
      <c r="A12" s="18" t="s">
        <v>42</v>
      </c>
      <c r="B12" s="19">
        <f>+dataอยุธยา!B138</f>
        <v>1837</v>
      </c>
      <c r="C12" s="19">
        <f>+dataอยุธยา!C138</f>
        <v>1703</v>
      </c>
      <c r="D12" s="19">
        <f>+dataอยุธยา!D138</f>
        <v>1913</v>
      </c>
      <c r="E12" s="98">
        <f>+dataอยุธยา!E138</f>
        <v>2148</v>
      </c>
      <c r="F12" s="24">
        <f>+dataอยุธยา!F138</f>
        <v>1312.0029</v>
      </c>
      <c r="G12" s="24">
        <f>+dataอยุธยา!G138</f>
        <v>1090.0800999999999</v>
      </c>
      <c r="H12" s="24">
        <f>+dataอยุธยา!H138</f>
        <v>1154.7443000000001</v>
      </c>
      <c r="I12" s="24">
        <f>+dataอยุธยา!I138</f>
        <v>1348.9618</v>
      </c>
      <c r="J12" s="24">
        <f>+dataอยุธยา!J138</f>
        <v>1306.4372000000001</v>
      </c>
      <c r="K12" s="24">
        <f>+dataอยุธยา!K138</f>
        <v>1083.1858999999999</v>
      </c>
      <c r="L12" s="24">
        <f>+dataอยุธยา!L138</f>
        <v>1149.5684000000001</v>
      </c>
      <c r="M12" s="24">
        <f>+dataอยุธยา!M138</f>
        <v>1344.5956000000001</v>
      </c>
      <c r="N12" s="28">
        <f>+dataอยุธยา!N138</f>
        <v>0.71</v>
      </c>
      <c r="O12" s="28">
        <f>+dataอยุธยา!O138</f>
        <v>0.64</v>
      </c>
      <c r="P12" s="28">
        <f>+dataอยุธยา!P138</f>
        <v>0.6</v>
      </c>
      <c r="Q12" s="28">
        <f>+dataอยุธยา!Q138</f>
        <v>0.63</v>
      </c>
      <c r="R12" s="32">
        <f t="shared" si="1"/>
        <v>106.12844941943946</v>
      </c>
      <c r="S12" s="30">
        <f t="shared" si="0"/>
        <v>9300008.3560000006</v>
      </c>
    </row>
    <row r="13" spans="1:21" ht="21.75" thickBot="1" x14ac:dyDescent="0.4">
      <c r="A13" s="20" t="s">
        <v>43</v>
      </c>
      <c r="B13" s="23">
        <f>+dataอยุธยา!B156</f>
        <v>2086</v>
      </c>
      <c r="C13" s="23">
        <f>+dataอยุธยา!C156</f>
        <v>1989</v>
      </c>
      <c r="D13" s="23">
        <f>+dataอยุธยา!D156</f>
        <v>1925</v>
      </c>
      <c r="E13" s="97">
        <f>+dataอยุธยา!E156</f>
        <v>1895</v>
      </c>
      <c r="F13" s="25">
        <f>+dataอยุธยา!F156</f>
        <v>1311.6829</v>
      </c>
      <c r="G13" s="25">
        <f>+dataอยุธยา!G156</f>
        <v>1401.0391999999999</v>
      </c>
      <c r="H13" s="25">
        <f>+dataอยุธยา!H156</f>
        <v>1357.6275000000001</v>
      </c>
      <c r="I13" s="25">
        <f>+dataอยุธยา!I156</f>
        <v>1396.5853</v>
      </c>
      <c r="J13" s="25">
        <f>+dataอยุธยา!J156</f>
        <v>1305.4365</v>
      </c>
      <c r="K13" s="25">
        <f>+dataอยุธยา!K156</f>
        <v>1393.3566000000001</v>
      </c>
      <c r="L13" s="25">
        <f>+dataอยุธยา!L156</f>
        <v>1349.5907999999999</v>
      </c>
      <c r="M13" s="25">
        <f>+dataอยุธยา!M156</f>
        <v>1391.4102</v>
      </c>
      <c r="N13" s="29">
        <f>+dataอยุธยา!N156</f>
        <v>0.63</v>
      </c>
      <c r="O13" s="29">
        <f>+dataอยุธยา!O156</f>
        <v>0.7</v>
      </c>
      <c r="P13" s="29">
        <f>+dataอยุธยา!P156</f>
        <v>0.71</v>
      </c>
      <c r="Q13" s="29">
        <f>+dataอยุธยา!Q156</f>
        <v>0.74</v>
      </c>
      <c r="R13" s="32">
        <f t="shared" si="1"/>
        <v>96.858966326351762</v>
      </c>
      <c r="S13" s="30">
        <f t="shared" si="0"/>
        <v>10918189.571999999</v>
      </c>
    </row>
    <row r="14" spans="1:21" ht="21.75" thickBot="1" x14ac:dyDescent="0.4">
      <c r="A14" s="18" t="s">
        <v>44</v>
      </c>
      <c r="B14" s="22">
        <f>+dataอยุธยา!B173</f>
        <v>2441</v>
      </c>
      <c r="C14" s="22">
        <f>+dataอยุธยา!C173</f>
        <v>2306</v>
      </c>
      <c r="D14" s="22">
        <f>+dataอยุธยา!D173</f>
        <v>2192</v>
      </c>
      <c r="E14" s="97">
        <f>+dataอยุธยา!E173</f>
        <v>2067</v>
      </c>
      <c r="F14" s="24">
        <f>+dataอยุธยา!F173</f>
        <v>1688.2501</v>
      </c>
      <c r="G14" s="24">
        <f>+dataอยุธยา!G173</f>
        <v>1624.8697999999999</v>
      </c>
      <c r="H14" s="24">
        <f>+dataอยุธยา!H173</f>
        <v>1478.5613000000001</v>
      </c>
      <c r="I14" s="24">
        <f>+dataอยุธยา!I173</f>
        <v>1401.9858999999999</v>
      </c>
      <c r="J14" s="24">
        <f>+dataอยุธยา!J173</f>
        <v>1680.5097000000001</v>
      </c>
      <c r="K14" s="24">
        <f>+dataอยุธยา!K173</f>
        <v>1619.7765999999999</v>
      </c>
      <c r="L14" s="24">
        <f>+dataอยุธยา!L173</f>
        <v>1474.4943000000001</v>
      </c>
      <c r="M14" s="24">
        <f>+dataอยุธยา!M173</f>
        <v>1401.5517</v>
      </c>
      <c r="N14" s="28">
        <f>+dataอยุธยา!N173</f>
        <v>0.69</v>
      </c>
      <c r="O14" s="28">
        <f>+dataอยุธยา!O173</f>
        <v>0.7</v>
      </c>
      <c r="P14" s="28">
        <f>+dataอยุธยา!P173</f>
        <v>0.67</v>
      </c>
      <c r="Q14" s="28">
        <f>+dataอยุธยา!Q173</f>
        <v>0.68</v>
      </c>
      <c r="R14" s="32">
        <f t="shared" si="1"/>
        <v>91.0307199153266</v>
      </c>
      <c r="S14" s="30">
        <f t="shared" si="0"/>
        <v>11928658.887</v>
      </c>
    </row>
    <row r="15" spans="1:21" ht="21.75" thickBot="1" x14ac:dyDescent="0.4">
      <c r="A15" s="20" t="s">
        <v>45</v>
      </c>
      <c r="B15" s="21">
        <f>+dataอยุธยา!B190</f>
        <v>1478</v>
      </c>
      <c r="C15" s="21">
        <f>+dataอยุธยา!C190</f>
        <v>1512</v>
      </c>
      <c r="D15" s="21">
        <f>+dataอยุธยา!D190</f>
        <v>1687</v>
      </c>
      <c r="E15" s="98">
        <f>+dataอยุธยา!E190</f>
        <v>1482</v>
      </c>
      <c r="F15" s="25">
        <f>+dataอยุธยา!F190</f>
        <v>959.61099999999999</v>
      </c>
      <c r="G15" s="25">
        <f>+dataอยุธยา!G190</f>
        <v>1048.1216999999999</v>
      </c>
      <c r="H15" s="25">
        <f>+dataอยุธยา!H190</f>
        <v>1079.7529999999999</v>
      </c>
      <c r="I15" s="25">
        <f>+dataอยุธยา!I190</f>
        <v>920.49329999999998</v>
      </c>
      <c r="J15" s="25">
        <f>+dataอยุธยา!J190</f>
        <v>957.29840000000002</v>
      </c>
      <c r="K15" s="25">
        <f>+dataอยุธยา!K190</f>
        <v>1044.952</v>
      </c>
      <c r="L15" s="25">
        <f>+dataอยุธยา!L190</f>
        <v>1074.4121</v>
      </c>
      <c r="M15" s="25">
        <f>+dataอยุธยา!M190</f>
        <v>916.60289999999998</v>
      </c>
      <c r="N15" s="29">
        <f>+dataอยุธยา!N190</f>
        <v>0.65</v>
      </c>
      <c r="O15" s="29">
        <f>+dataอยุธยา!O190</f>
        <v>0.69</v>
      </c>
      <c r="P15" s="29">
        <f>+dataอยุธยา!P190</f>
        <v>0.64</v>
      </c>
      <c r="Q15" s="29">
        <f>+dataอยุธยา!Q190</f>
        <v>0.62</v>
      </c>
      <c r="R15" s="32">
        <f t="shared" si="1"/>
        <v>102.81927782328758</v>
      </c>
      <c r="S15" s="30">
        <f t="shared" si="0"/>
        <v>8691993.8890000004</v>
      </c>
    </row>
    <row r="16" spans="1:21" ht="21.75" thickBot="1" x14ac:dyDescent="0.4">
      <c r="A16" s="18" t="s">
        <v>46</v>
      </c>
      <c r="B16" s="22">
        <f>+dataอยุธยา!B207</f>
        <v>2581</v>
      </c>
      <c r="C16" s="22">
        <f>+dataอยุธยา!C207</f>
        <v>2401</v>
      </c>
      <c r="D16" s="22">
        <f>+dataอยุธยา!D207</f>
        <v>2198</v>
      </c>
      <c r="E16" s="97">
        <f>+dataอยุธยา!E207</f>
        <v>2877</v>
      </c>
      <c r="F16" s="24">
        <f>+dataอยุธยา!F207</f>
        <v>1770.4405999999999</v>
      </c>
      <c r="G16" s="24">
        <f>+dataอยุธยา!G207</f>
        <v>1628.9013</v>
      </c>
      <c r="H16" s="24">
        <f>+dataอยุธยา!H207</f>
        <v>1587.2331999999999</v>
      </c>
      <c r="I16" s="24">
        <f>+dataอยุธยา!I207</f>
        <v>1852.0976000000001</v>
      </c>
      <c r="J16" s="24">
        <f>+dataอยุธยา!J207</f>
        <v>1761.4338</v>
      </c>
      <c r="K16" s="24">
        <f>+dataอยุธยา!K207</f>
        <v>1621.4059</v>
      </c>
      <c r="L16" s="24">
        <f>+dataอยุธยา!L207</f>
        <v>1583.3016</v>
      </c>
      <c r="M16" s="24">
        <f>+dataอยุธยา!M207</f>
        <v>1844.4882</v>
      </c>
      <c r="N16" s="28">
        <f>+dataอยุธยา!N207</f>
        <v>0.69</v>
      </c>
      <c r="O16" s="28">
        <f>+dataอยุธยา!O207</f>
        <v>0.68</v>
      </c>
      <c r="P16" s="28">
        <f>+dataอยุธยา!P207</f>
        <v>0.72</v>
      </c>
      <c r="Q16" s="28">
        <f>+dataอยุธยา!Q207</f>
        <v>0.64</v>
      </c>
      <c r="R16" s="32">
        <f t="shared" si="1"/>
        <v>97.649922206401257</v>
      </c>
      <c r="S16" s="30">
        <f t="shared" si="0"/>
        <v>12808909.944</v>
      </c>
    </row>
    <row r="17" spans="1:19" x14ac:dyDescent="0.35">
      <c r="A17" s="20" t="s">
        <v>47</v>
      </c>
      <c r="B17" s="21">
        <f>+dataอยุธยา!B224</f>
        <v>556</v>
      </c>
      <c r="C17" s="21">
        <f>+dataอยุธยา!C224</f>
        <v>586</v>
      </c>
      <c r="D17" s="21">
        <f>+dataอยุธยา!D224</f>
        <v>696</v>
      </c>
      <c r="E17" s="98">
        <f>+dataอยุธยา!E224</f>
        <v>604</v>
      </c>
      <c r="F17" s="25">
        <f>+dataอยุธยา!F224</f>
        <v>301.6986</v>
      </c>
      <c r="G17" s="25">
        <f>+dataอยุธยา!G224</f>
        <v>402.83139999999997</v>
      </c>
      <c r="H17" s="25">
        <f>+dataอยุธยา!H224</f>
        <v>480.29930000000002</v>
      </c>
      <c r="I17" s="25">
        <f>+dataอยุธยา!I224</f>
        <v>407.7296</v>
      </c>
      <c r="J17" s="25">
        <f>+dataอยุธยา!J224</f>
        <v>302.14019999999999</v>
      </c>
      <c r="K17" s="25">
        <f>+dataอยุธยา!K224</f>
        <v>401.68430000000001</v>
      </c>
      <c r="L17" s="25">
        <f>+dataอยุธยา!L224</f>
        <v>476.31049999999999</v>
      </c>
      <c r="M17" s="25">
        <f>+dataอยุธยา!M224</f>
        <v>404.9914</v>
      </c>
      <c r="N17" s="29">
        <f>+dataอยุธยา!N224</f>
        <v>0.54</v>
      </c>
      <c r="O17" s="29">
        <f>+dataอยุธยา!O224</f>
        <v>0.69</v>
      </c>
      <c r="P17" s="29">
        <f>+dataอยุธยา!P224</f>
        <v>0.69</v>
      </c>
      <c r="Q17" s="29">
        <f>+dataอยุธยา!Q224</f>
        <v>0.68</v>
      </c>
      <c r="R17" s="32">
        <f t="shared" si="1"/>
        <v>118.57832133344519</v>
      </c>
      <c r="S17" s="30">
        <f t="shared" si="0"/>
        <v>3853351.9449999998</v>
      </c>
    </row>
    <row r="18" spans="1:19" x14ac:dyDescent="0.35">
      <c r="A18" s="15" t="s">
        <v>48</v>
      </c>
      <c r="B18" s="26">
        <f>+dataอยุธยา!B241</f>
        <v>1878</v>
      </c>
      <c r="C18" s="26">
        <f>+dataอยุธยา!C241</f>
        <v>1931</v>
      </c>
      <c r="D18" s="26">
        <f>+dataอยุธยา!D241</f>
        <v>1909</v>
      </c>
      <c r="E18" s="99">
        <f>+dataอยุธยา!E241</f>
        <v>1756</v>
      </c>
      <c r="F18" s="27">
        <f>+dataอยุธยา!F241</f>
        <v>1160.5034000000001</v>
      </c>
      <c r="G18" s="27">
        <f>+dataอยุธยา!G241</f>
        <v>1143.2188000000001</v>
      </c>
      <c r="H18" s="27">
        <f>+dataอยุธยา!H241</f>
        <v>1246.8303000000001</v>
      </c>
      <c r="I18" s="27">
        <f>+dataอยุธยา!I241</f>
        <v>1383.3330000000001</v>
      </c>
      <c r="J18" s="27">
        <f>+dataอยุธยา!J241</f>
        <v>1156.4756</v>
      </c>
      <c r="K18" s="27">
        <f>+dataอยุธยา!K241</f>
        <v>1141.3972000000001</v>
      </c>
      <c r="L18" s="27">
        <f>+dataอยุธยา!L241</f>
        <v>1243.4271000000001</v>
      </c>
      <c r="M18" s="27">
        <f>+dataอยุธยา!M241</f>
        <v>1376.7819999999999</v>
      </c>
      <c r="N18" s="30">
        <f>+dataอยุธยา!N241</f>
        <v>0.62</v>
      </c>
      <c r="O18" s="30">
        <f>+dataอยุธยา!O241</f>
        <v>0.59</v>
      </c>
      <c r="P18" s="30">
        <f>+dataอยุธยา!P241</f>
        <v>0.65</v>
      </c>
      <c r="Q18" s="30">
        <f>+dataอยุธยา!Q241</f>
        <v>0.79</v>
      </c>
      <c r="R18" s="32">
        <f t="shared" si="1"/>
        <v>108.93903542079829</v>
      </c>
      <c r="S18" s="30">
        <f t="shared" si="0"/>
        <v>10059325.239</v>
      </c>
    </row>
    <row r="19" spans="1:19" x14ac:dyDescent="0.35">
      <c r="A19" s="15" t="s">
        <v>49</v>
      </c>
      <c r="B19" s="15">
        <f>+dataอยุธยา!B258</f>
        <v>955</v>
      </c>
      <c r="C19" s="15">
        <f>+dataอยุธยา!C258</f>
        <v>818</v>
      </c>
      <c r="D19" s="15">
        <f>+dataอยุธยา!D258</f>
        <v>923</v>
      </c>
      <c r="E19" s="100">
        <f>+dataอยุธยา!E258</f>
        <v>833</v>
      </c>
      <c r="F19" s="27">
        <f>+dataอยุธยา!F258</f>
        <v>687.67460000000005</v>
      </c>
      <c r="G19" s="27">
        <f>+dataอยุธยา!G258</f>
        <v>745.52840000000003</v>
      </c>
      <c r="H19" s="27">
        <f>+dataอยุธยา!H258</f>
        <v>722.94650000000001</v>
      </c>
      <c r="I19" s="27">
        <f>+dataอยุธยา!I258</f>
        <v>692.3365</v>
      </c>
      <c r="J19" s="27">
        <f>+dataอยุธยา!J258</f>
        <v>687.1748</v>
      </c>
      <c r="K19" s="27">
        <f>+dataอยุธยา!K258</f>
        <v>742.59979999999996</v>
      </c>
      <c r="L19" s="27">
        <f>+dataอยุธยา!L258</f>
        <v>718.34720000000004</v>
      </c>
      <c r="M19" s="27">
        <f>+dataอยุธยา!M258</f>
        <v>690.43349999999998</v>
      </c>
      <c r="N19" s="30">
        <f>+dataอยุธยา!N258</f>
        <v>0.72</v>
      </c>
      <c r="O19" s="30">
        <f>+dataอยุธยา!O258</f>
        <v>0.91</v>
      </c>
      <c r="P19" s="30">
        <f>+dataอยุธยา!P258</f>
        <v>0.78</v>
      </c>
      <c r="Q19" s="30">
        <f>+dataอยุธยา!Q258</f>
        <v>0.83</v>
      </c>
      <c r="R19" s="32">
        <f t="shared" si="1"/>
        <v>96.734095538404404</v>
      </c>
      <c r="S19" s="30">
        <f t="shared" si="0"/>
        <v>5811428.8480000002</v>
      </c>
    </row>
    <row r="20" spans="1:19" x14ac:dyDescent="0.35">
      <c r="A20" s="15" t="s">
        <v>50</v>
      </c>
      <c r="B20" s="15">
        <f>+dataอยุธยา!B275</f>
        <v>1023</v>
      </c>
      <c r="C20" s="15">
        <f>+dataอยุธยา!C275</f>
        <v>714</v>
      </c>
      <c r="D20" s="15">
        <f>+dataอยุธยา!D275</f>
        <v>762</v>
      </c>
      <c r="E20" s="100">
        <f>+dataอยุธยา!E275</f>
        <v>922</v>
      </c>
      <c r="F20" s="27">
        <f>+dataอยุธยา!F275</f>
        <v>717.08609999999999</v>
      </c>
      <c r="G20" s="27">
        <f>+dataอยุธยา!G275</f>
        <v>545.92809999999997</v>
      </c>
      <c r="H20" s="27">
        <f>+dataอยุธยา!H275</f>
        <v>569.26620000000003</v>
      </c>
      <c r="I20" s="27">
        <f>+dataอยุธยา!I275</f>
        <v>710.87260000000003</v>
      </c>
      <c r="J20" s="27">
        <f>+dataอยุธยา!J275</f>
        <v>716.05589999999995</v>
      </c>
      <c r="K20" s="27">
        <f>+dataอยุธยา!K275</f>
        <v>542.23670000000004</v>
      </c>
      <c r="L20" s="27">
        <f>+dataอยุธยา!L275</f>
        <v>566.3827</v>
      </c>
      <c r="M20" s="27">
        <f>+dataอยุธยา!M275</f>
        <v>709.02980000000002</v>
      </c>
      <c r="N20" s="30">
        <f>+dataอยุธยา!N275</f>
        <v>0.7</v>
      </c>
      <c r="O20" s="30">
        <f>+dataอยุธยา!O275</f>
        <v>0.76</v>
      </c>
      <c r="P20" s="30">
        <f>+dataอยุธยา!P275</f>
        <v>0.75</v>
      </c>
      <c r="Q20" s="30">
        <f>+dataอยุธยา!Q275</f>
        <v>0.77</v>
      </c>
      <c r="R20" s="32">
        <f t="shared" si="1"/>
        <v>104.4530368379713</v>
      </c>
      <c r="S20" s="30">
        <f t="shared" si="0"/>
        <v>4582036.0429999996</v>
      </c>
    </row>
    <row r="21" spans="1:19" x14ac:dyDescent="0.35">
      <c r="A21" s="15" t="s">
        <v>190</v>
      </c>
      <c r="B21" s="26">
        <f>+dataอยุธยา!B292</f>
        <v>0</v>
      </c>
      <c r="C21" s="26">
        <f>+dataอยุธยา!C292</f>
        <v>0</v>
      </c>
      <c r="D21" s="26">
        <f>+dataอยุธยา!D292</f>
        <v>936</v>
      </c>
      <c r="E21" s="26">
        <f>+dataอยุธยา!E292</f>
        <v>1540</v>
      </c>
      <c r="F21" s="27">
        <f>+dataอยุธยา!F292</f>
        <v>0</v>
      </c>
      <c r="G21" s="27">
        <f>+dataอยุธยา!G292</f>
        <v>0</v>
      </c>
      <c r="H21" s="27">
        <f>+dataอยุธยา!H292</f>
        <v>4234.8077000000003</v>
      </c>
      <c r="I21" s="27">
        <f>+dataอยุธยา!I292</f>
        <v>7203.1835000000001</v>
      </c>
      <c r="J21" s="27">
        <f>+dataอยุธยา!J292</f>
        <v>0</v>
      </c>
      <c r="K21" s="27">
        <f>+dataอยุธยา!K292</f>
        <v>0</v>
      </c>
      <c r="L21" s="27">
        <f>+dataอยุธยา!L292</f>
        <v>4221.4888000000001</v>
      </c>
      <c r="M21" s="27">
        <f>+dataอยุธยา!M292</f>
        <v>7138.5671000000002</v>
      </c>
      <c r="N21" s="30">
        <f>+dataอยุธยา!N292</f>
        <v>0</v>
      </c>
      <c r="O21" s="30">
        <f>+dataอยุธยา!O292</f>
        <v>0</v>
      </c>
      <c r="P21" s="30">
        <f>+dataอยุธยา!P292</f>
        <v>4.5199999999999996</v>
      </c>
      <c r="Q21" s="30">
        <f>+dataอยุธยา!Q292</f>
        <v>4.68</v>
      </c>
      <c r="R21" s="32"/>
      <c r="S21" s="30"/>
    </row>
    <row r="22" spans="1:19" x14ac:dyDescent="0.35">
      <c r="A22" s="15" t="s">
        <v>192</v>
      </c>
      <c r="B22" s="26">
        <f>+dataอยุธยา!B309</f>
        <v>10274</v>
      </c>
      <c r="C22" s="26">
        <f>+dataอยุธยา!C309</f>
        <v>7505</v>
      </c>
      <c r="D22" s="26">
        <f>+dataอยุธยา!D309</f>
        <v>6333</v>
      </c>
      <c r="E22" s="26">
        <f>+dataอยุธยา!E309</f>
        <v>1071</v>
      </c>
      <c r="F22" s="27">
        <f>+dataอยุธยา!F309</f>
        <v>14055.222100000001</v>
      </c>
      <c r="G22" s="27">
        <f>+dataอยุธยา!G309</f>
        <v>10420.1914</v>
      </c>
      <c r="H22" s="27">
        <f>+dataอยุธยา!H309</f>
        <v>8909.4701000000005</v>
      </c>
      <c r="I22" s="27">
        <f>+dataอยุธยา!I309</f>
        <v>1736.0053</v>
      </c>
      <c r="J22" s="27">
        <f>+dataอยุธยา!J309</f>
        <v>14054.726199999999</v>
      </c>
      <c r="K22" s="27">
        <f>+dataอยุธยา!K309</f>
        <v>10419.8012</v>
      </c>
      <c r="L22" s="27">
        <f>+dataอยุธยา!L309</f>
        <v>8908.6023999999998</v>
      </c>
      <c r="M22" s="27">
        <f>+dataอยุธยา!M309</f>
        <v>1735.8739</v>
      </c>
      <c r="N22" s="30">
        <f>+dataอยุธยา!N309</f>
        <v>1.37</v>
      </c>
      <c r="O22" s="30">
        <f>+dataอยุธยา!O309</f>
        <v>1.39</v>
      </c>
      <c r="P22" s="30">
        <f>+dataอยุธยา!P309</f>
        <v>1.41</v>
      </c>
      <c r="Q22" s="30">
        <f>+dataอยุธยา!Q309</f>
        <v>1.62</v>
      </c>
      <c r="R22" s="32"/>
      <c r="S22" s="30"/>
    </row>
    <row r="23" spans="1:19" x14ac:dyDescent="0.35">
      <c r="B23" s="51">
        <f>SUM(B5:B20)</f>
        <v>56328</v>
      </c>
      <c r="C23" s="51">
        <f t="shared" ref="C23:E23" si="2">SUM(C5:C20)</f>
        <v>55354</v>
      </c>
      <c r="D23" s="51">
        <f>SUM(D5:D20)</f>
        <v>57573</v>
      </c>
      <c r="E23" s="51">
        <f t="shared" si="2"/>
        <v>58712</v>
      </c>
      <c r="F23" s="73">
        <f t="shared" ref="F23" si="3">SUM(F5:F20)</f>
        <v>64270.964799999994</v>
      </c>
      <c r="G23" s="73">
        <f t="shared" ref="G23" si="4">SUM(G5:G20)</f>
        <v>62145.926900000006</v>
      </c>
      <c r="H23" s="73">
        <f t="shared" ref="H23" si="5">SUM(H5:H20)</f>
        <v>63775.65800000001</v>
      </c>
      <c r="I23" s="73">
        <f t="shared" ref="I23" si="6">SUM(I5:I20)</f>
        <v>67368.506600000008</v>
      </c>
      <c r="J23" s="73">
        <f t="shared" ref="J23" si="7">SUM(J5:J20)</f>
        <v>64161.83939999999</v>
      </c>
      <c r="K23" s="73">
        <f t="shared" ref="K23" si="8">SUM(K5:K20)</f>
        <v>62035.414899999996</v>
      </c>
      <c r="L23" s="73">
        <f>SUM(L5:L20)</f>
        <v>63663.133499999989</v>
      </c>
      <c r="M23" s="73">
        <f t="shared" ref="M23" si="9">SUM(M5:M20)</f>
        <v>67231.558799999999</v>
      </c>
      <c r="N23" s="51">
        <f t="shared" ref="N23" si="10">SUM(N5:N20)</f>
        <v>12.119999999999997</v>
      </c>
      <c r="O23" s="51"/>
      <c r="P23" s="51"/>
      <c r="Q23" s="52"/>
      <c r="R23" s="52"/>
      <c r="S23" s="52"/>
    </row>
    <row r="25" spans="1:19" x14ac:dyDescent="0.35">
      <c r="D25" s="26">
        <f>SUM(D5:D20)</f>
        <v>57573</v>
      </c>
    </row>
  </sheetData>
  <mergeCells count="7">
    <mergeCell ref="A1:O1"/>
    <mergeCell ref="A2:O2"/>
    <mergeCell ref="A3:A4"/>
    <mergeCell ref="N3:Q3"/>
    <mergeCell ref="J3:M3"/>
    <mergeCell ref="F3:I3"/>
    <mergeCell ref="B3:E3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4"/>
  <sheetViews>
    <sheetView zoomScale="110" zoomScaleNormal="110"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I9" sqref="I9"/>
    </sheetView>
  </sheetViews>
  <sheetFormatPr defaultRowHeight="11.25" x14ac:dyDescent="0.15"/>
  <cols>
    <col min="1" max="1" width="12.875" style="131" customWidth="1"/>
    <col min="2" max="5" width="5.75" style="131" bestFit="1" customWidth="1"/>
    <col min="6" max="8" width="9.75" style="131" bestFit="1" customWidth="1"/>
    <col min="9" max="9" width="9.875" style="131" customWidth="1"/>
    <col min="10" max="12" width="9.75" style="131" bestFit="1" customWidth="1"/>
    <col min="13" max="13" width="9.875" style="131" customWidth="1"/>
    <col min="14" max="17" width="4.875" style="131" bestFit="1" customWidth="1"/>
    <col min="18" max="16384" width="9" style="131"/>
  </cols>
  <sheetData>
    <row r="1" spans="1:18" x14ac:dyDescent="0.15">
      <c r="A1" s="178" t="s">
        <v>76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8" x14ac:dyDescent="0.15">
      <c r="A2" s="197" t="s">
        <v>396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8" ht="23.25" customHeight="1" thickBot="1" x14ac:dyDescent="0.2">
      <c r="A3" s="179" t="s">
        <v>77</v>
      </c>
      <c r="B3" s="181" t="s">
        <v>3</v>
      </c>
      <c r="C3" s="181"/>
      <c r="D3" s="181"/>
      <c r="E3" s="181"/>
      <c r="F3" s="191" t="s">
        <v>4</v>
      </c>
      <c r="G3" s="191"/>
      <c r="H3" s="191"/>
      <c r="I3" s="191"/>
      <c r="J3" s="189" t="s">
        <v>5</v>
      </c>
      <c r="K3" s="189"/>
      <c r="L3" s="189"/>
      <c r="M3" s="189"/>
      <c r="N3" s="190" t="s">
        <v>6</v>
      </c>
      <c r="O3" s="190"/>
      <c r="P3" s="190"/>
      <c r="Q3" s="190"/>
      <c r="R3" s="198" t="s">
        <v>394</v>
      </c>
    </row>
    <row r="4" spans="1:18" ht="12.75" thickTop="1" thickBot="1" x14ac:dyDescent="0.2">
      <c r="A4" s="180"/>
      <c r="B4" s="120">
        <v>2557</v>
      </c>
      <c r="C4" s="9">
        <v>2558</v>
      </c>
      <c r="D4" s="9">
        <v>2559</v>
      </c>
      <c r="E4" s="9">
        <v>2560</v>
      </c>
      <c r="F4" s="132">
        <v>2557</v>
      </c>
      <c r="G4" s="132">
        <v>2558</v>
      </c>
      <c r="H4" s="132">
        <v>2559</v>
      </c>
      <c r="I4" s="132">
        <v>2560</v>
      </c>
      <c r="J4" s="133">
        <v>2557</v>
      </c>
      <c r="K4" s="133">
        <v>2558</v>
      </c>
      <c r="L4" s="133">
        <v>2559</v>
      </c>
      <c r="M4" s="133">
        <v>2560</v>
      </c>
      <c r="N4" s="10">
        <v>2557</v>
      </c>
      <c r="O4" s="10">
        <v>2558</v>
      </c>
      <c r="P4" s="10">
        <v>2559</v>
      </c>
      <c r="Q4" s="10">
        <v>2560</v>
      </c>
      <c r="R4" s="198"/>
    </row>
    <row r="5" spans="1:18" ht="12.75" thickTop="1" thickBot="1" x14ac:dyDescent="0.2">
      <c r="A5" s="5" t="s">
        <v>78</v>
      </c>
      <c r="B5" s="6">
        <f>+นนทบุรี!B17+นนทบุรี!B34+นนทบุรี!B51+นนทบุรี!B69+นนทบุรี!B87+นนทบุรี!B104+นนทบุรี!B207</f>
        <v>36438</v>
      </c>
      <c r="C5" s="6">
        <f>+นนทบุรี!C17+นนทบุรี!C34+นนทบุรี!C51+นนทบุรี!C69+นนทบุรี!C87+นนทบุรี!C104+นนทบุรี!C207</f>
        <v>37065</v>
      </c>
      <c r="D5" s="6">
        <f>+นนทบุรี!D17+นนทบุรี!D34+นนทบุรี!D51+นนทบุรี!D69+นนทบุรี!D87+นนทบุรี!D104+นนทบุรี!D207</f>
        <v>38095</v>
      </c>
      <c r="E5" s="6">
        <f>+นนทบุรี!E17+นนทบุรี!E34+นนทบุรี!E51+นนทบุรี!E69+นนทบุรี!E87+นนทบุรี!E104+นนทบุรี!E207</f>
        <v>8659</v>
      </c>
      <c r="F5" s="121">
        <f>+นนทบุรี!F17+นนทบุรี!F34+นนทบุรี!F51+นนทบุรี!F69+นนทบุรี!F87+นนทบุรี!F104+นนทบุรี!F207</f>
        <v>44629.667999999991</v>
      </c>
      <c r="G5" s="121">
        <f>+นนทบุรี!G17+นนทบุรี!G34+นนทบุรี!G51+นนทบุรี!G69+นนทบุรี!G87+นนทบุรี!G104+นนทบุรี!G207</f>
        <v>48146.578399999999</v>
      </c>
      <c r="H5" s="121">
        <f>+นนทบุรี!H17+นนทบุรี!H34+นนทบุรี!H51+นนทบุรี!H69+นนทบุรี!H87+นนทบุรี!H104+นนทบุรี!H207</f>
        <v>51912.807399999998</v>
      </c>
      <c r="I5" s="121">
        <f>+นนทบุรี!I17+นนทบุรี!I34+นนทบุรี!I51+นนทบุรี!I69+นนทบุรี!I87+นนทบุรี!I104+นนทบุรี!I207</f>
        <v>11361.832300000002</v>
      </c>
      <c r="J5" s="121">
        <f>+นนทบุรี!J17+นนทบุรี!J34+นนทบุรี!J51+นนทบุรี!J69+นนทบุรี!J87+นนทบุรี!J104+นนทบุรี!J207</f>
        <v>44593.095899999993</v>
      </c>
      <c r="K5" s="121">
        <f>+นนทบุรี!K17+นนทบุรี!K34+นนทบุรี!K51+นนทบุรี!K69+นนทบุรี!K87+นนทบุรี!K104+นนทบุรี!K207</f>
        <v>48059.4208</v>
      </c>
      <c r="L5" s="121">
        <f>+นนทบุรี!L17+นนทบุรี!L34+นนทบุรี!L51+นนทบุรี!L69+นนทบุรี!L87+นนทบุรี!L104+นนทบุรี!L207</f>
        <v>51814.917300000001</v>
      </c>
      <c r="M5" s="121">
        <f>+นนทบุรี!M17+นนทบุรี!M34+นนทบุรี!M51+นนทบุรี!M69+นนทบุรี!M87+นนทบุรี!M104+นนทบุรี!M207</f>
        <v>11336.7495</v>
      </c>
      <c r="N5" s="7">
        <f>+J5/B5</f>
        <v>1.2238074510126788</v>
      </c>
      <c r="O5" s="7">
        <f t="shared" ref="O5:Q5" si="0">+K5/C5</f>
        <v>1.2966254094158911</v>
      </c>
      <c r="P5" s="7">
        <f t="shared" si="0"/>
        <v>1.3601500800630004</v>
      </c>
      <c r="Q5" s="7">
        <f t="shared" si="0"/>
        <v>1.3092446587365747</v>
      </c>
    </row>
    <row r="6" spans="1:18" ht="12" thickBot="1" x14ac:dyDescent="0.2">
      <c r="A6" s="1" t="s">
        <v>79</v>
      </c>
      <c r="B6" s="2">
        <f>+ปทุมธานี!B17+ปทุมธานี!B34+ปทุมธานี!B51+ปทุมธานี!B69+ปทุมธานี!B87+ปทุมธานี!B104+ปทุมธานี!B121+ปทุมธานี!B138</f>
        <v>35755</v>
      </c>
      <c r="C6" s="2">
        <f>+ปทุมธานี!C17+ปทุมธานี!C34+ปทุมธานี!C51+ปทุมธานี!C69+ปทุมธานี!C87+ปทุมธานี!C104+ปทุมธานี!C121+ปทุมธานี!C138</f>
        <v>38343</v>
      </c>
      <c r="D6" s="2">
        <f>+ปทุมธานี!D17+ปทุมธานี!D34+ปทุมธานี!D51+ปทุมธานี!D69+ปทุมธานี!D87+ปทุมธานี!D104+ปทุมธานี!D121+ปทุมธานี!D138</f>
        <v>38471</v>
      </c>
      <c r="E6" s="2">
        <f>+ปทุมธานี!E17+ปทุมธานี!E34+ปทุมธานี!E51+ปทุมธานี!E69+ปทุมธานี!E87+ปทุมธานี!E104+ปทุมธานี!E121+ปทุมธานี!E138</f>
        <v>7838</v>
      </c>
      <c r="F6" s="150">
        <f>+ปทุมธานี!F17+ปทุมธานี!F34+ปทุมธานี!F51+ปทุมธานี!F69+ปทุมธานี!F87+ปทุมธานี!F104+ปทุมธานี!F121+ปทุมธานี!F138</f>
        <v>39925.540099999998</v>
      </c>
      <c r="G6" s="150">
        <f>+ปทุมธานี!G17+ปทุมธานี!G34+ปทุมธานี!G51+ปทุมธานี!G69+ปทุมธานี!G87+ปทุมธานี!G104+ปทุมธานี!G121+ปทุมธานี!G138</f>
        <v>41983.551100000012</v>
      </c>
      <c r="H6" s="150">
        <f>+ปทุมธานี!H17+ปทุมธานี!H34+ปทุมธานี!H51+ปทุมธานี!H69+ปทุมธานี!H87+ปทุมธานี!H104+ปทุมธานี!H121+ปทุมธานี!H138</f>
        <v>44864.226699999999</v>
      </c>
      <c r="I6" s="150">
        <f>+ปทุมธานี!I17+ปทุมธานี!I34+ปทุมธานี!I51+ปทุมธานี!I69+ปทุมธานี!I87+ปทุมธานี!I104+ปทุมธานี!I121+ปทุมธานี!I138</f>
        <v>9566.048499999999</v>
      </c>
      <c r="J6" s="150">
        <f>+ปทุมธานี!J17+ปทุมธานี!J34+ปทุมธานี!J51+ปทุมธานี!J69+ปทุมธานี!J87+ปทุมธานี!J104+ปทุมธานี!J121+ปทุมธานี!J138</f>
        <v>39765.810600000004</v>
      </c>
      <c r="K6" s="150">
        <f>+ปทุมธานี!K17+ปทุมธานี!K34+ปทุมธานี!K51+ปทุมธานี!K69+ปทุมธานี!K87+ปทุมธานี!K104+ปทุมธานี!K121+ปทุมธานี!K138</f>
        <v>41823.988700000009</v>
      </c>
      <c r="L6" s="150">
        <f>+ปทุมธานี!L17+ปทุมธานี!L34+ปทุมธานี!L51+ปทุมธานี!L69+ปทุมธานี!L87+ปทุมธานี!L104+ปทุมธานี!L121+ปทุมธานี!L138</f>
        <v>44705.399999999994</v>
      </c>
      <c r="M6" s="150">
        <f>+ปทุมธานี!M17+ปทุมธานี!M34+ปทุมธานี!M51+ปทุมธานี!M69+ปทุมธานี!M87+ปทุมธานี!M104+ปทุมธานี!M121+ปทุมธานี!M138</f>
        <v>9536.0503000000008</v>
      </c>
      <c r="N6" s="7">
        <f>+J6/B6</f>
        <v>1.112174817508041</v>
      </c>
      <c r="O6" s="7">
        <f t="shared" ref="O6:O12" si="1">+K6/C6</f>
        <v>1.0907855071329842</v>
      </c>
      <c r="P6" s="7">
        <f t="shared" ref="P6:P12" si="2">+L6/D6</f>
        <v>1.1620545345844921</v>
      </c>
      <c r="Q6" s="7">
        <f t="shared" ref="Q6:Q12" si="3">+M6/E6</f>
        <v>1.2166433146210769</v>
      </c>
    </row>
    <row r="7" spans="1:18" ht="12" thickBot="1" x14ac:dyDescent="0.2">
      <c r="A7" s="5" t="s">
        <v>36</v>
      </c>
      <c r="B7" s="96">
        <f>+dataอยุธยา!B17+dataอยุธยา!B34+dataอยุธยา!B51+dataอยุธยา!B69+dataอยุธยา!B87+dataอยุธยา!B104+dataอยุธยา!B121+dataอยุธยา!B138+dataอยุธยา!B156+dataอยุธยา!B173+dataอยุธยา!B190+dataอยุธยา!B207+dataอยุธยา!B224+dataอยุธยา!B241+dataอยุธยา!B258+dataอยุธยา!B275</f>
        <v>56328</v>
      </c>
      <c r="C7" s="96">
        <f>+dataอยุธยา!C17+dataอยุธยา!C34+dataอยุธยา!C51+dataอยุธยา!C69+dataอยุธยา!C87+dataอยุธยา!C104+dataอยุธยา!C121+dataอยุธยา!C138+dataอยุธยา!C156+dataอยุธยา!C173+dataอยุธยา!C190+dataอยุธยา!C207+dataอยุธยา!C224+dataอยุธยา!C241+dataอยุธยา!C258+dataอยุธยา!C275</f>
        <v>55354</v>
      </c>
      <c r="D7" s="96">
        <f>+dataอยุธยา!D17+dataอยุธยา!D34+dataอยุธยา!D51+dataอยุธยา!D69+dataอยุธยา!D87+dataอยุธยา!D104+dataอยุธยา!D121+dataอยุธยา!D138+dataอยุธยา!D156+dataอยุธยา!D173+dataอยุธยา!D190+dataอยุธยา!D207+dataอยุธยา!D224+dataอยุธยา!D241+dataอยุธยา!D258+dataอยุธยา!D275</f>
        <v>57573</v>
      </c>
      <c r="E7" s="96">
        <f>+dataอยุธยา!E17+dataอยุธยา!E34+dataอยุธยา!E51+dataอยุธยา!E69+dataอยุธยา!E87+dataอยุธยา!E104+dataอยุธยา!E121+dataอยุธยา!E138+dataอยุธยา!E156+dataอยุธยา!E173+dataอยุธยา!E190+dataอยุธยา!E207+dataอยุธยา!E224+dataอยุธยา!E241+dataอยุธยา!E258+dataอยุธยา!E275</f>
        <v>58712</v>
      </c>
      <c r="F7" s="151">
        <f>+dataอยุธยา!F17+dataอยุธยา!F34+dataอยุธยา!F51+dataอยุธยา!F69+dataอยุธยา!F87+dataอยุธยา!F104+dataอยุธยา!F121+dataอยุธยา!F138+dataอยุธยา!F156+dataอยุธยา!F173+dataอยุธยา!F190+dataอยุธยา!F207+dataอยุธยา!F224+dataอยุธยา!F241+dataอยุธยา!F258+dataอยุธยา!F275</f>
        <v>64270.964799999994</v>
      </c>
      <c r="G7" s="151">
        <f>+dataอยุธยา!G17+dataอยุธยา!G34+dataอยุธยา!G51+dataอยุธยา!G69+dataอยุธยา!G87+dataอยุธยา!G104+dataอยุธยา!G121+dataอยุธยา!G138+dataอยุธยา!G156+dataอยุธยา!G173+dataอยุธยา!G190+dataอยุธยา!G207+dataอยุธยา!G224+dataอยุธยา!G241+dataอยุธยา!G258+dataอยุธยา!G275</f>
        <v>62145.926900000006</v>
      </c>
      <c r="H7" s="151">
        <f>+dataอยุธยา!H17+dataอยุธยา!H34+dataอยุธยา!H51+dataอยุธยา!H69+dataอยุธยา!H87+dataอยุธยา!H104+dataอยุธยา!H121+dataอยุธยา!H138+dataอยุธยา!H156+dataอยุธยา!H173+dataอยุธยา!H190+dataอยุธยา!H207+dataอยุธยา!H224+dataอยุธยา!H241+dataอยุธยา!H258+dataอยุธยา!H275</f>
        <v>63775.65800000001</v>
      </c>
      <c r="I7" s="151">
        <f>+dataอยุธยา!I17+dataอยุธยา!I34+dataอยุธยา!I51+dataอยุธยา!I69+dataอยุธยา!I87+dataอยุธยา!I104+dataอยุธยา!I121+dataอยุธยา!I138+dataอยุธยา!I156+dataอยุธยา!I173+dataอยุธยา!I190+dataอยุธยา!I207+dataอยุธยา!I224+dataอยุธยา!I241+dataอยุธยา!I258+dataอยุธยา!I275</f>
        <v>67368.506600000008</v>
      </c>
      <c r="J7" s="151">
        <f>+dataอยุธยา!J17+dataอยุธยา!J34+dataอยุธยา!J51+dataอยุธยา!J69+dataอยุธยา!J87+dataอยุธยา!J104+dataอยุธยา!J121+dataอยุธยา!J138+dataอยุธยา!J156+dataอยุธยา!J173+dataอยุธยา!J190+dataอยุธยา!J207+dataอยุธยา!J224+dataอยุธยา!J241+dataอยุธยา!J258+dataอยุธยา!J275</f>
        <v>64161.83939999999</v>
      </c>
      <c r="K7" s="151">
        <f>+dataอยุธยา!K17+dataอยุธยา!K34+dataอยุธยา!K51+dataอยุธยา!K69+dataอยุธยา!K87+dataอยุธยา!K104+dataอยุธยา!K121+dataอยุธยา!K138+dataอยุธยา!K156+dataอยุธยา!K173+dataอยุธยา!K190+dataอยุธยา!K207+dataอยุธยา!K224+dataอยุธยา!K241+dataอยุธยา!K258+dataอยุธยา!K275</f>
        <v>62035.414899999996</v>
      </c>
      <c r="L7" s="151">
        <f>+dataอยุธยา!L17+dataอยุธยา!L34+dataอยุธยา!L51+dataอยุธยา!L69+dataอยุธยา!L87+dataอยุธยา!L104+dataอยุธยา!L121+dataอยุธยา!L138+dataอยุธยา!L156+dataอยุธยา!L173+dataอยุธยา!L190+dataอยุธยา!L207+dataอยุธยา!L224+dataอยุธยา!L241+dataอยุธยา!L258+dataอยุธยา!L275</f>
        <v>63663.133499999989</v>
      </c>
      <c r="M7" s="151">
        <f>+dataอยุธยา!M17+dataอยุธยา!M34+dataอยุธยา!M51+dataอยุธยา!M69+dataอยุธยา!M87+dataอยุธยา!M104+dataอยุธยา!M121+dataอยุธยา!M138+dataอยุธยา!M156+dataอยุธยา!M173+dataอยุธยา!M190+dataอยุธยา!M207+dataอยุธยา!M224+dataอยุธยา!M241+dataอยุธยา!M258+dataอยุธยา!M275</f>
        <v>67231.558799999999</v>
      </c>
      <c r="N7" s="7">
        <f t="shared" ref="N7:N12" si="4">+J7/B7</f>
        <v>1.1390754047720493</v>
      </c>
      <c r="O7" s="7">
        <f t="shared" si="1"/>
        <v>1.1207033800628681</v>
      </c>
      <c r="P7" s="7">
        <f t="shared" si="2"/>
        <v>1.1057810692512113</v>
      </c>
      <c r="Q7" s="7">
        <f t="shared" si="3"/>
        <v>1.1451076236544488</v>
      </c>
    </row>
    <row r="8" spans="1:18" ht="12" thickBot="1" x14ac:dyDescent="0.2">
      <c r="A8" s="1" t="s">
        <v>80</v>
      </c>
      <c r="B8" s="2">
        <f>+อ่างทอง!B17+อ่างทอง!B34+อ่างทอง!B51+อ่างทอง!B69+อ่างทอง!B87+อ่างทอง!B104+อ่างทอง!B121</f>
        <v>33609</v>
      </c>
      <c r="C8" s="2">
        <f>+อ่างทอง!C17+อ่างทอง!C34+อ่างทอง!C51+อ่างทอง!C69+อ่างทอง!C87+อ่างทอง!C104+อ่างทอง!C121</f>
        <v>35766</v>
      </c>
      <c r="D8" s="2">
        <f>+อ่างทอง!D17+อ่างทอง!D34+อ่างทอง!D51+อ่างทอง!D69+อ่างทอง!D87+อ่างทอง!D104+อ่างทอง!D121</f>
        <v>35545</v>
      </c>
      <c r="E8" s="2">
        <f>+อ่างทอง!E17+อ่างทอง!E34+อ่างทอง!E51+อ่างทอง!E69+อ่างทอง!E87+อ่างทอง!E104+อ่างทอง!E121</f>
        <v>8391</v>
      </c>
      <c r="F8" s="150">
        <f>+อ่างทอง!F17+อ่างทอง!F34+อ่างทอง!F51+อ่างทอง!F69+อ่างทอง!F87+อ่างทอง!F104+อ่างทอง!F121</f>
        <v>30758.727499999997</v>
      </c>
      <c r="G8" s="150">
        <f>+อ่างทอง!G17+อ่างทอง!G34+อ่างทอง!G51+อ่างทอง!G69+อ่างทอง!G87+อ่างทอง!G104+อ่างทอง!G121</f>
        <v>33965.380399999995</v>
      </c>
      <c r="H8" s="150">
        <f>+อ่างทอง!H17+อ่างทอง!H34+อ่างทอง!H51+อ่างทอง!H69+อ่างทอง!H87+อ่างทอง!H104+อ่างทอง!H121</f>
        <v>32695.098500000004</v>
      </c>
      <c r="I8" s="150">
        <f>+อ่างทอง!I17+อ่างทอง!I34+อ่างทอง!I51+อ่างทอง!I69+อ่างทอง!I87+อ่างทอง!I104+อ่างทอง!I121</f>
        <v>7069.7000999999991</v>
      </c>
      <c r="J8" s="150">
        <f>+อ่างทอง!J17+อ่างทอง!J34+อ่างทอง!J51+อ่างทอง!J69+อ่างทอง!J87+อ่างทอง!J104+อ่างทอง!J121</f>
        <v>30719.6682</v>
      </c>
      <c r="K8" s="150">
        <f>+อ่างทอง!K17+อ่างทอง!K34+อ่างทอง!K51+อ่างทอง!K69+อ่างทอง!K87+อ่างทอง!K104+อ่างทอง!K121</f>
        <v>33904.2765</v>
      </c>
      <c r="L8" s="150">
        <f>+อ่างทอง!L17+อ่างทอง!L34+อ่างทอง!L51+อ่างทอง!L69+อ่างทอง!L87+อ่างทอง!L104+อ่างทอง!L121</f>
        <v>32630.525500000003</v>
      </c>
      <c r="M8" s="150">
        <f>+อ่างทอง!M17+อ่างทอง!M34+อ่างทอง!M51+อ่างทอง!M69+อ่างทอง!M87+อ่างทอง!M104+อ่างทอง!M121</f>
        <v>7050.6463999999996</v>
      </c>
      <c r="N8" s="7">
        <f t="shared" si="4"/>
        <v>0.91403100955101313</v>
      </c>
      <c r="O8" s="7">
        <f t="shared" si="1"/>
        <v>0.94794711457809089</v>
      </c>
      <c r="P8" s="7">
        <f t="shared" si="2"/>
        <v>0.91800606273737528</v>
      </c>
      <c r="Q8" s="7">
        <f t="shared" si="3"/>
        <v>0.84026294839709204</v>
      </c>
    </row>
    <row r="9" spans="1:18" ht="12" thickBot="1" x14ac:dyDescent="0.2">
      <c r="A9" s="5" t="s">
        <v>81</v>
      </c>
      <c r="B9" s="6">
        <f>+ลพบุรี!B17+ลพบุรี!B34+ลพบุรี!B51+ลพบุรี!B69+ลพบุรี!B87+ลพบุรี!B104+ลพบุรี!B121+ลพบุรี!B138+ลพบุรี!B156+ลพบุรี!B173+ลพบุรี!B190</f>
        <v>55832</v>
      </c>
      <c r="C9" s="6">
        <f>+ลพบุรี!C17+ลพบุรี!C34+ลพบุรี!C51+ลพบุรี!C69+ลพบุรี!C87+ลพบุรี!C104+ลพบุรี!C121+ลพบุรี!C138+ลพบุรี!C156+ลพบุรี!C173+ลพบุรี!C190</f>
        <v>58599</v>
      </c>
      <c r="D9" s="6">
        <f>+ลพบุรี!D17+ลพบุรี!D34+ลพบุรี!D51+ลพบุรี!D69+ลพบุรี!D87+ลพบุรี!D104+ลพบุรี!D121+ลพบุรี!D138+ลพบุรี!D156+ลพบุรี!D173+ลพบุรี!D190</f>
        <v>62740</v>
      </c>
      <c r="E9" s="6">
        <f>+ลพบุรี!E17+ลพบุรี!E34+ลพบุรี!E51+ลพบุรี!E69+ลพบุรี!E87+ลพบุรี!E104+ลพบุรี!E121+ลพบุรี!E138+ลพบุรี!E156+ลพบุรี!E173+ลพบุรี!E190</f>
        <v>15831</v>
      </c>
      <c r="F9" s="121">
        <f>+ลพบุรี!F17+ลพบุรี!F34+ลพบุรี!F51+ลพบุรี!F69+ลพบุรี!F87+ลพบุรี!F104+ลพบุรี!F121+ลพบุรี!F138+ลพบุรี!F156+ลพบุรี!F173+ลพบุรี!F190</f>
        <v>60172.964299999992</v>
      </c>
      <c r="G9" s="121">
        <f>+ลพบุรี!G17+ลพบุรี!G34+ลพบุรี!G51+ลพบุรี!G69+ลพบุรี!G87+ลพบุรี!G104+ลพบุรี!G121+ลพบุรี!G138+ลพบุรี!G156+ลพบุรี!G173+ลพบุรี!G190</f>
        <v>64105.767999999996</v>
      </c>
      <c r="H9" s="121">
        <f>+ลพบุรี!H17+ลพบุรี!H34+ลพบุรี!H51+ลพบุรี!H69+ลพบุรี!H87+ลพบุรี!H104+ลพบุรี!H121+ลพบุรี!H138+ลพบุรี!H156+ลพบุรี!H173+ลพบุรี!H190</f>
        <v>70267.334199999998</v>
      </c>
      <c r="I9" s="121">
        <f>+ลพบุรี!I17+ลพบุรี!I34+ลพบุรี!I51+ลพบุรี!I69+ลพบุรี!I87+ลพบุรี!I104+ลพบุรี!I121+ลพบุรี!I138+ลพบุรี!I156+ลพบุรี!I173+ลพบุรี!I190</f>
        <v>17362.9876</v>
      </c>
      <c r="J9" s="121">
        <f>+ลพบุรี!J17+ลพบุรี!J34+ลพบุรี!J51+ลพบุรี!J69+ลพบุรี!J87+ลพบุรี!J104+ลพบุรี!J121+ลพบุรี!J138+ลพบุรี!J156+ลพบุรี!J173+ลพบุรี!J190</f>
        <v>60048.941099999996</v>
      </c>
      <c r="K9" s="121">
        <f>+ลพบุรี!K17+ลพบุรี!K34+ลพบุรี!K51+ลพบุรี!K69+ลพบุรี!K87+ลพบุรี!K104+ลพบุรี!K121+ลพบุรี!K138+ลพบุรี!K156+ลพบุรี!K173+ลพบุรี!K190</f>
        <v>63986.979800000001</v>
      </c>
      <c r="L9" s="121">
        <f>+ลพบุรี!L17+ลพบุรี!L34+ลพบุรี!L51+ลพบุรี!L69+ลพบุรี!L87+ลพบุรี!L104+ลพบุรี!L121+ลพบุรี!L138+ลพบุรี!L156+ลพบุรี!L173+ลพบุรี!L190</f>
        <v>70098.906000000003</v>
      </c>
      <c r="M9" s="121">
        <f>+ลพบุรี!M17+ลพบุรี!M34+ลพบุรี!M51+ลพบุรี!M69+ลพบุรี!M87+ลพบุรี!M104+ลพบุรี!M121+ลพบุรี!M138+ลพบุรี!M156+ลพบุรี!M173+ลพบุรี!M190</f>
        <v>17324.495200000001</v>
      </c>
      <c r="N9" s="7">
        <f t="shared" si="4"/>
        <v>1.0755291069637483</v>
      </c>
      <c r="O9" s="7">
        <f t="shared" si="1"/>
        <v>1.0919466168364649</v>
      </c>
      <c r="P9" s="7">
        <f t="shared" si="2"/>
        <v>1.1172920943576665</v>
      </c>
      <c r="Q9" s="7">
        <f t="shared" si="3"/>
        <v>1.0943399153559472</v>
      </c>
    </row>
    <row r="10" spans="1:18" ht="12" thickBot="1" x14ac:dyDescent="0.2">
      <c r="A10" s="1" t="s">
        <v>82</v>
      </c>
      <c r="B10" s="2">
        <f>+สิงห์บุรี!B17+สิงห์บุรี!B34+สิงห์บุรี!B51+สิงห์บุรี!B69+สิงห์บุรี!B87+สิงห์บุรี!B104</f>
        <v>20566</v>
      </c>
      <c r="C10" s="2">
        <f>+สิงห์บุรี!C17+สิงห์บุรี!C34+สิงห์บุรี!C51+สิงห์บุรี!C69+สิงห์บุรี!C87+สิงห์บุรี!C104</f>
        <v>20931</v>
      </c>
      <c r="D10" s="2">
        <f>+สิงห์บุรี!D17+สิงห์บุรี!D34+สิงห์บุรี!D51+สิงห์บุรี!D69+สิงห์บุรี!D87+สิงห์บุรี!D104</f>
        <v>22031</v>
      </c>
      <c r="E10" s="2">
        <f>+สิงห์บุรี!E17+สิงห์บุรี!E34+สิงห์บุรี!E51+สิงห์บุรี!E69+สิงห์บุรี!E87+สิงห์บุรี!E104</f>
        <v>4947</v>
      </c>
      <c r="F10" s="150">
        <f>+สิงห์บุรี!F17+สิงห์บุรี!F34+สิงห์บุรี!F51+สิงห์บุรี!F69+สิงห์บุรี!F87+สิงห์บุรี!F104</f>
        <v>21050.437699999999</v>
      </c>
      <c r="G10" s="150">
        <f>+สิงห์บุรี!G17+สิงห์บุรี!G34+สิงห์บุรี!G51+สิงห์บุรี!G69+สิงห์บุรี!G87+สิงห์บุรี!G104</f>
        <v>21044.828300000001</v>
      </c>
      <c r="H10" s="150">
        <f>+สิงห์บุรี!H17+สิงห์บุรี!H34+สิงห์บุรี!H51+สิงห์บุรี!H69+สิงห์บุรี!H87+สิงห์บุรี!H104</f>
        <v>21974.568199999998</v>
      </c>
      <c r="I10" s="150">
        <f>+สิงห์บุรี!I17+สิงห์บุรี!I34+สิงห์บุรี!I51+สิงห์บุรี!I69+สิงห์บุรี!I87+สิงห์บุรี!I104</f>
        <v>5065.3514000000005</v>
      </c>
      <c r="J10" s="150">
        <f>+สิงห์บุรี!J17+สิงห์บุรี!J34+สิงห์บุรี!J51+สิงห์บุรี!J69+สิงห์บุรี!J87+สิงห์บุรี!J104</f>
        <v>21007.874799999994</v>
      </c>
      <c r="K10" s="150">
        <f>+สิงห์บุรี!K17+สิงห์บุรี!K34+สิงห์บุรี!K51+สิงห์บุรี!K69+สิงห์บุรี!K87+สิงห์บุรี!K104</f>
        <v>20988.683099999995</v>
      </c>
      <c r="L10" s="150">
        <f>+สิงห์บุรี!L17+สิงห์บุรี!L34+สิงห์บุรี!L51+สิงห์บุรี!L69+สิงห์บุรี!L87+สิงห์บุรี!L104</f>
        <v>21913.1888</v>
      </c>
      <c r="M10" s="150">
        <f>+สิงห์บุรี!M17+สิงห์บุรี!M34+สิงห์บุรี!M51+สิงห์บุรี!M69+สิงห์บุรี!M87+สิงห์บุรี!M104</f>
        <v>5052.0405000000001</v>
      </c>
      <c r="N10" s="7">
        <f t="shared" si="4"/>
        <v>1.021485694836137</v>
      </c>
      <c r="O10" s="7">
        <f t="shared" si="1"/>
        <v>1.0027558692847927</v>
      </c>
      <c r="P10" s="7">
        <f t="shared" si="2"/>
        <v>0.99465248059552447</v>
      </c>
      <c r="Q10" s="7">
        <f t="shared" si="3"/>
        <v>1.0212331716191632</v>
      </c>
    </row>
    <row r="11" spans="1:18" ht="12" thickBot="1" x14ac:dyDescent="0.2">
      <c r="A11" s="5" t="s">
        <v>83</v>
      </c>
      <c r="B11" s="6">
        <f>+สระบุรี!B17+สระบุรี!B34+สระบุรี!B51+สระบุรี!B69+สระบุรี!B87+สระบุรี!B104+สระบุรี!B121+สระบุรี!B138+สระบุรี!B156+สระบุรี!B173+สระบุรี!B190+สระบุรี!B207</f>
        <v>65782</v>
      </c>
      <c r="C11" s="6">
        <f>+สระบุรี!C17+สระบุรี!C34+สระบุรี!C51+สระบุรี!C69+สระบุรี!C87+สระบุรี!C104+สระบุรี!C121+สระบุรี!C138+สระบุรี!C156+สระบุรี!C173+สระบุรี!C190+สระบุรี!C207</f>
        <v>66758</v>
      </c>
      <c r="D11" s="6">
        <f>+สระบุรี!D17+สระบุรี!D34+สระบุรี!D51+สระบุรี!D69+สระบุรี!D87+สระบุรี!D104+สระบุรี!D121+สระบุรี!D138+สระบุรี!D156+สระบุรี!D173+สระบุรี!D190+สระบุรี!D207</f>
        <v>66642</v>
      </c>
      <c r="E11" s="6">
        <f>+สระบุรี!E17+สระบุรี!E34+สระบุรี!E51+สระบุรี!E69+สระบุรี!E87+สระบุรี!E104+สระบุรี!E121+สระบุรี!E138+สระบุรี!E156+สระบุรี!E173+สระบุรี!E190+สระบุรี!E207</f>
        <v>15016</v>
      </c>
      <c r="F11" s="121">
        <f>+สระบุรี!F17+สระบุรี!F34+สระบุรี!F51+สระบุรี!F69+สระบุรี!F87+สระบุรี!F104+สระบุรี!F121+สระบุรี!F138+สระบุรี!F156+สระบุรี!F173+สระบุรี!F190+สระบุรี!F207</f>
        <v>83691.088699999993</v>
      </c>
      <c r="G11" s="121">
        <f>+สระบุรี!G17+สระบุรี!G34+สระบุรี!G51+สระบุรี!G69+สระบุรี!G87+สระบุรี!G104+สระบุรี!G121+สระบุรี!G138+สระบุรี!G156+สระบุรี!G173+สระบุรี!G190+สระบุรี!G207</f>
        <v>84674.749200000006</v>
      </c>
      <c r="H11" s="121">
        <f>+สระบุรี!H17+สระบุรี!H34+สระบุรี!H51+สระบุรี!H69+สระบุรี!H87+สระบุรี!H104+สระบุรี!H121+สระบุรี!H138+สระบุรี!H156+สระบุรี!H173+สระบุรี!H190+สระบุรี!H207</f>
        <v>86703.288299999986</v>
      </c>
      <c r="I11" s="121">
        <f>+สระบุรี!I17+สระบุรี!I34+สระบุรี!I51+สระบุรี!I69+สระบุรี!I87+สระบุรี!I104+สระบุรี!I121+สระบุรี!I138+สระบุรี!I156+สระบุรี!I173+สระบุรี!I190+สระบุรี!I207</f>
        <v>19283.470900000008</v>
      </c>
      <c r="J11" s="121">
        <f>+สระบุรี!J17+สระบุรี!J34+สระบุรี!J51+สระบุรี!J69+สระบุรี!J87+สระบุรี!J104+สระบุรี!J121+สระบุรี!J138+สระบุรี!J156+สระบุรี!J173+สระบุรี!J190+สระบุรี!J207</f>
        <v>83485.695900000006</v>
      </c>
      <c r="K11" s="121">
        <f>+สระบุรี!K17+สระบุรี!K34+สระบุรี!K51+สระบุรี!K69+สระบุรี!K87+สระบุรี!K104+สระบุรี!K121+สระบุรี!K138+สระบุรี!K156+สระบุรี!K173+สระบุรี!K190+สระบุรี!K207</f>
        <v>84457.487500000032</v>
      </c>
      <c r="L11" s="121">
        <f>+สระบุรี!L17+สระบุรี!L34+สระบุรี!L51+สระบุรี!L69+สระบุรี!L87+สระบุรี!L104+สระบุรี!L121+สระบุรี!L138+สระบุรี!L156+สระบุรี!L173+สระบุรี!L190+สระบุรี!L207</f>
        <v>86537.597199999989</v>
      </c>
      <c r="M11" s="121">
        <f>+สระบุรี!M17+สระบุรี!M34+สระบุรี!M51+สระบุรี!M69+สระบุรี!M87+สระบุรี!M104+สระบุรี!M121+สระบุรี!M138+สระบุรี!M156+สระบุรี!M173+สระบุรี!M190+สระบุรี!M207</f>
        <v>19252.419000000002</v>
      </c>
      <c r="N11" s="7">
        <f t="shared" si="4"/>
        <v>1.2691267504788546</v>
      </c>
      <c r="O11" s="7">
        <f t="shared" si="1"/>
        <v>1.2651290856526562</v>
      </c>
      <c r="P11" s="7">
        <f t="shared" si="2"/>
        <v>1.2985444194351909</v>
      </c>
      <c r="Q11" s="7">
        <f t="shared" si="3"/>
        <v>1.2821269978689398</v>
      </c>
    </row>
    <row r="12" spans="1:18" ht="12" thickBot="1" x14ac:dyDescent="0.2">
      <c r="A12" s="1" t="s">
        <v>84</v>
      </c>
      <c r="B12" s="2">
        <f>+นครนายก!B17+นครนายก!B34+นครนายก!B51+นครนายก!B69</f>
        <v>21016</v>
      </c>
      <c r="C12" s="2">
        <f>+นครนายก!C17+นครนายก!C34+นครนายก!C51+นครนายก!C69</f>
        <v>22525</v>
      </c>
      <c r="D12" s="2">
        <f>+นครนายก!D17+นครนายก!D34+นครนายก!D51+นครนายก!D69</f>
        <v>23648</v>
      </c>
      <c r="E12" s="2">
        <f>+นครนายก!E17+นครนายก!E34+นครนายก!E51+นครนายก!E69</f>
        <v>6360</v>
      </c>
      <c r="F12" s="150">
        <f>+นครนายก!F17+นครนายก!F34+นครนายก!F51+นครนายก!F69</f>
        <v>22315.147400000002</v>
      </c>
      <c r="G12" s="150">
        <f>+นครนายก!G17+นครนายก!G34+นครนายก!G51+นครนายก!G69</f>
        <v>22188.782200000001</v>
      </c>
      <c r="H12" s="150">
        <f>+นครนายก!H17+นครนายก!H34+นครนายก!H51+นครนายก!H69</f>
        <v>23646.0939</v>
      </c>
      <c r="I12" s="150">
        <f>+นครนายก!I17+นครนายก!I34+นครนายก!I51+นครนายก!I69</f>
        <v>6667.1525999999994</v>
      </c>
      <c r="J12" s="150">
        <f>+นครนายก!J17+นครนายก!J34+นครนายก!J51+นครนายก!J69</f>
        <v>22265.037499999999</v>
      </c>
      <c r="K12" s="150">
        <f>+นครนายก!K17+นครนายก!K34+นครนายก!K51+นครนายก!K69</f>
        <v>22141.980499999998</v>
      </c>
      <c r="L12" s="150">
        <f>+นครนายก!L17+นครนายก!L34+นครนายก!L51+นครนายก!L69</f>
        <v>23604.7916</v>
      </c>
      <c r="M12" s="150">
        <f>+นครนายก!M17+นครนายก!M34+นครนายก!M51+นครนายก!M69</f>
        <v>6650.3545999999997</v>
      </c>
      <c r="N12" s="7">
        <f t="shared" si="4"/>
        <v>1.0594326941377996</v>
      </c>
      <c r="O12" s="7">
        <f t="shared" si="1"/>
        <v>0.98299580466148717</v>
      </c>
      <c r="P12" s="7">
        <f t="shared" si="2"/>
        <v>0.99817285182679294</v>
      </c>
      <c r="Q12" s="7">
        <f t="shared" si="3"/>
        <v>1.0456532389937105</v>
      </c>
    </row>
    <row r="13" spans="1:18" x14ac:dyDescent="0.15">
      <c r="A13" s="11" t="s">
        <v>20</v>
      </c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1"/>
      <c r="O13" s="11"/>
    </row>
    <row r="14" spans="1:18" x14ac:dyDescent="0.15">
      <c r="A14" s="200" t="s">
        <v>397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</row>
    <row r="15" spans="1:18" ht="23.25" customHeight="1" thickBot="1" x14ac:dyDescent="0.2">
      <c r="A15" s="179" t="s">
        <v>77</v>
      </c>
      <c r="B15" s="181" t="s">
        <v>3</v>
      </c>
      <c r="C15" s="181"/>
      <c r="D15" s="181"/>
      <c r="E15" s="181"/>
      <c r="F15" s="191" t="s">
        <v>4</v>
      </c>
      <c r="G15" s="191"/>
      <c r="H15" s="191"/>
      <c r="I15" s="191"/>
      <c r="J15" s="189" t="s">
        <v>5</v>
      </c>
      <c r="K15" s="189"/>
      <c r="L15" s="189"/>
      <c r="M15" s="189"/>
      <c r="N15" s="190" t="s">
        <v>6</v>
      </c>
      <c r="O15" s="190"/>
      <c r="P15" s="190"/>
      <c r="Q15" s="190"/>
      <c r="R15" s="199" t="s">
        <v>395</v>
      </c>
    </row>
    <row r="16" spans="1:18" ht="12.75" thickTop="1" thickBot="1" x14ac:dyDescent="0.2">
      <c r="A16" s="180"/>
      <c r="B16" s="120">
        <v>2557</v>
      </c>
      <c r="C16" s="9">
        <v>2558</v>
      </c>
      <c r="D16" s="9">
        <v>2559</v>
      </c>
      <c r="E16" s="9">
        <v>2560</v>
      </c>
      <c r="F16" s="132">
        <v>2557</v>
      </c>
      <c r="G16" s="132">
        <v>2558</v>
      </c>
      <c r="H16" s="132">
        <v>2559</v>
      </c>
      <c r="I16" s="132">
        <v>2560</v>
      </c>
      <c r="J16" s="133">
        <v>2557</v>
      </c>
      <c r="K16" s="133">
        <v>2558</v>
      </c>
      <c r="L16" s="133">
        <v>2559</v>
      </c>
      <c r="M16" s="133">
        <v>2560</v>
      </c>
      <c r="N16" s="10">
        <v>2557</v>
      </c>
      <c r="O16" s="10">
        <v>2558</v>
      </c>
      <c r="P16" s="10">
        <v>2559</v>
      </c>
      <c r="Q16" s="10">
        <v>2560</v>
      </c>
      <c r="R16" s="199"/>
    </row>
    <row r="17" spans="1:17" ht="12.75" thickTop="1" thickBot="1" x14ac:dyDescent="0.2">
      <c r="A17" s="5" t="s">
        <v>78</v>
      </c>
      <c r="B17" s="152">
        <f>+นนทบุรี!B121+นนทบุรี!B138+นนทบุรี!B156+นนทบุรี!B173+นนทบุรี!B190</f>
        <v>19169</v>
      </c>
      <c r="C17" s="152">
        <f>+นนทบุรี!C121+นนทบุรี!C138+นนทบุรี!C156+นนทบุรี!C173+นนทบุรี!C190</f>
        <v>19389</v>
      </c>
      <c r="D17" s="152">
        <f>+นนทบุรี!D121+นนทบุรี!D138+นนทบุรี!D156+นนทบุรี!D173+นนทบุรี!D190</f>
        <v>19931</v>
      </c>
      <c r="E17" s="152">
        <f>+นนทบุรี!E121+นนทบุรี!E138+นนทบุรี!E156+นนทบุรี!E173+นนทบุรี!E190</f>
        <v>4845</v>
      </c>
      <c r="F17" s="153">
        <f>+นนทบุรี!F121+นนทบุรี!F138+นนทบุรี!F156+นนทบุรี!F173+นนทบุรี!F190</f>
        <v>49678.5409</v>
      </c>
      <c r="G17" s="153">
        <f>+นนทบุรี!G121+นนทบุรี!G138+นนทบุรี!G156+นนทบุรี!G173+นนทบุรี!G190</f>
        <v>49928.547600000005</v>
      </c>
      <c r="H17" s="153">
        <f>+นนทบุรี!H121+นนทบุรี!H138+นนทบุรี!H156+นนทบุรี!H173+นนทบุรี!H190</f>
        <v>53311.948999999993</v>
      </c>
      <c r="I17" s="153">
        <f>+นนทบุรี!I121+นนทบุรี!I138+นนทบุรี!I156+นนทบุรี!I173+นนทบุรี!I190</f>
        <v>11249.912</v>
      </c>
      <c r="J17" s="153">
        <f>+นนทบุรี!J121+นนทบุรี!J138+นนทบุรี!J156+นนทบุรี!J173+นนทบุรี!J190</f>
        <v>49778.059099999999</v>
      </c>
      <c r="K17" s="153">
        <f>+นนทบุรี!K121+นนทบุรี!K138+นนทบุรี!K156+นนทบุรี!K173+นนทบุรี!K190</f>
        <v>50029.361099999995</v>
      </c>
      <c r="L17" s="153">
        <f>+นนทบุรี!L121+นนทบุรี!L138+นนทบุรี!L156+นนทบุรี!L173+นนทบุรี!L190</f>
        <v>53399.5334</v>
      </c>
      <c r="M17" s="153">
        <f>+นนทบุรี!M121+นนทบุรี!M138+นนทบุรี!M156+นนทบุรี!M173+นนทบุรี!M190</f>
        <v>11272.9002</v>
      </c>
      <c r="N17" s="156">
        <f>+J17/B17</f>
        <v>2.5967999947832436</v>
      </c>
      <c r="O17" s="156">
        <f t="shared" ref="O17:Q17" si="5">+K17/C17</f>
        <v>2.5802961008819429</v>
      </c>
      <c r="P17" s="156">
        <f t="shared" si="5"/>
        <v>2.679219978927299</v>
      </c>
      <c r="Q17" s="156">
        <f t="shared" si="5"/>
        <v>2.326707987616099</v>
      </c>
    </row>
    <row r="18" spans="1:17" ht="12" thickBot="1" x14ac:dyDescent="0.2">
      <c r="A18" s="1" t="s">
        <v>79</v>
      </c>
      <c r="B18" s="152">
        <f>+ปทุมธานี!B156+ปทุมธานี!B173+ปทุมธานี!B190+ปทุมธานี!B207+ปทุมธานี!B224</f>
        <v>15247</v>
      </c>
      <c r="C18" s="152">
        <f>+ปทุมธานี!C156+ปทุมธานี!C173+ปทุมธานี!C190+ปทุมธานี!C207+ปทุมธานี!C224</f>
        <v>16502</v>
      </c>
      <c r="D18" s="152">
        <f>+ปทุมธานี!D156+ปทุมธานี!D173+ปทุมธานี!D190+ปทุมธานี!D207+ปทุมธานี!D224</f>
        <v>19549</v>
      </c>
      <c r="E18" s="152">
        <f>+ปทุมธานี!E156+ปทุมธานี!E173+ปทุมธานี!E190+ปทุมธานี!E207+ปทุมธานี!E224</f>
        <v>4276</v>
      </c>
      <c r="F18" s="153">
        <f>+ปทุมธานี!F156+ปทุมธานี!F173+ปทุมธานี!F190+ปทุมธานี!F207+ปทุมธานี!F224</f>
        <v>40450.753700000001</v>
      </c>
      <c r="G18" s="153">
        <f>+ปทุมธานี!G156+ปทุมธานี!G173+ปทุมธานี!G190+ปทุมธานี!G207+ปทุมธานี!G224</f>
        <v>46938.211500000005</v>
      </c>
      <c r="H18" s="153">
        <f>+ปทุมธานี!H156+ปทุมธานี!H173+ปทุมธานี!H190+ปทุมธานี!H207+ปทุมธานี!H224</f>
        <v>64678.986799999999</v>
      </c>
      <c r="I18" s="153">
        <f>+ปทุมธานี!I156+ปทุมธานี!I173+ปทุมธานี!I190+ปทุมธานี!I207+ปทุมธานี!I224</f>
        <v>13868.554099999999</v>
      </c>
      <c r="J18" s="153">
        <f>+ปทุมธานี!J156+ปทุมธานี!J173+ปทุมธานี!J190+ปทุมธานี!J207+ปทุมธานี!J224</f>
        <v>40266.0075</v>
      </c>
      <c r="K18" s="153">
        <f>+ปทุมธานี!K156+ปทุมธานี!K173+ปทุมธานี!K190+ปทุมธานี!K207+ปทุมธานี!K224</f>
        <v>46781.470199999996</v>
      </c>
      <c r="L18" s="153">
        <f>+ปทุมธานี!L156+ปทุมธานี!L173+ปทุมธานี!L190+ปทุมธานี!L207+ปทุมธานี!L224</f>
        <v>64483.479100000004</v>
      </c>
      <c r="M18" s="153">
        <f>+ปทุมธานี!M156+ปทุมธานี!M173+ปทุมธานี!M190+ปทุมธานี!M207+ปทุมธานี!M224</f>
        <v>13833.5949</v>
      </c>
      <c r="N18" s="156">
        <f t="shared" ref="N18:N24" si="6">+J18/B18</f>
        <v>2.6409134583852563</v>
      </c>
      <c r="O18" s="156">
        <f t="shared" ref="O18:O24" si="7">+K18/C18</f>
        <v>2.8348969943037203</v>
      </c>
      <c r="P18" s="156">
        <f t="shared" ref="P18:P24" si="8">+L18/D18</f>
        <v>3.2985564018619882</v>
      </c>
      <c r="Q18" s="156">
        <f t="shared" ref="Q18:Q24" si="9">+M18/E18</f>
        <v>3.2351718662301217</v>
      </c>
    </row>
    <row r="19" spans="1:17" ht="12" thickBot="1" x14ac:dyDescent="0.2">
      <c r="A19" s="5" t="s">
        <v>36</v>
      </c>
      <c r="B19" s="154">
        <f>+dataอยุธยา!B292+dataอยุธยา!B309</f>
        <v>10274</v>
      </c>
      <c r="C19" s="154">
        <f>+dataอยุธยา!C292+dataอยุธยา!C309</f>
        <v>7505</v>
      </c>
      <c r="D19" s="154">
        <f>+dataอยุธยา!D292+dataอยุธยา!D309</f>
        <v>7269</v>
      </c>
      <c r="E19" s="154">
        <f>+dataอยุธยา!E292+dataอยุธยา!E309</f>
        <v>2611</v>
      </c>
      <c r="F19" s="155">
        <f>+dataอยุธยา!F292+dataอยุธยา!F309</f>
        <v>14055.222100000001</v>
      </c>
      <c r="G19" s="155">
        <f>+dataอยุธยา!G292+dataอยุธยา!G309</f>
        <v>10420.1914</v>
      </c>
      <c r="H19" s="155">
        <f>+dataอยุธยา!H292+dataอยุธยา!H309</f>
        <v>13144.2778</v>
      </c>
      <c r="I19" s="155">
        <f>+dataอยุธยา!I292+dataอยุธยา!I309</f>
        <v>8939.1887999999999</v>
      </c>
      <c r="J19" s="155">
        <f>+dataอยุธยา!J292+dataอยุธยา!J309</f>
        <v>14054.726199999999</v>
      </c>
      <c r="K19" s="155">
        <f>+dataอยุธยา!K292+dataอยุธยา!K309</f>
        <v>10419.8012</v>
      </c>
      <c r="L19" s="155">
        <f>+dataอยุธยา!L292+dataอยุธยา!L309</f>
        <v>13130.091199999999</v>
      </c>
      <c r="M19" s="155">
        <f>+dataอยุธยา!M292+dataอยุธยา!M309</f>
        <v>8874.4410000000007</v>
      </c>
      <c r="N19" s="156">
        <f t="shared" si="6"/>
        <v>1.3679897021607941</v>
      </c>
      <c r="O19" s="156">
        <f t="shared" si="7"/>
        <v>1.3883812391738841</v>
      </c>
      <c r="P19" s="156">
        <f t="shared" si="8"/>
        <v>1.8063132755537212</v>
      </c>
      <c r="Q19" s="156">
        <f t="shared" si="9"/>
        <v>3.3988667177326697</v>
      </c>
    </row>
    <row r="20" spans="1:17" ht="12" thickBot="1" x14ac:dyDescent="0.2">
      <c r="A20" s="1" t="s">
        <v>80</v>
      </c>
      <c r="B20" s="152">
        <v>0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6"/>
      <c r="O20" s="156"/>
      <c r="P20" s="156"/>
      <c r="Q20" s="156"/>
    </row>
    <row r="21" spans="1:17" ht="12" thickBot="1" x14ac:dyDescent="0.2">
      <c r="A21" s="5" t="s">
        <v>81</v>
      </c>
      <c r="B21" s="152">
        <f>+ลพบุรี!B207+ลพบุรี!B224+ลพบุรี!B241</f>
        <v>7146</v>
      </c>
      <c r="C21" s="152">
        <f>+ลพบุรี!C207+ลพบุรี!C224+ลพบุรี!C241</f>
        <v>6745</v>
      </c>
      <c r="D21" s="152">
        <f>+ลพบุรี!D207+ลพบุรี!D224+ลพบุรี!D241</f>
        <v>5992</v>
      </c>
      <c r="E21" s="152">
        <f>+ลพบุรี!E207+ลพบุรี!E224+ลพบุรี!E241</f>
        <v>1289</v>
      </c>
      <c r="F21" s="153">
        <f>+ลพบุรี!F207+ลพบุรี!F224+ลพบุรี!F241</f>
        <v>17524.956900000001</v>
      </c>
      <c r="G21" s="153">
        <f>+ลพบุรี!G207+ลพบุรี!G224+ลพบุรี!G241</f>
        <v>15368.36</v>
      </c>
      <c r="H21" s="153">
        <f>+ลพบุรี!H207+ลพบุรี!H224+ลพบุรี!H241</f>
        <v>13503.487799999999</v>
      </c>
      <c r="I21" s="153">
        <f>+ลพบุรี!I207+ลพบุรี!I224+ลพบุรี!I241</f>
        <v>2968.0682999999999</v>
      </c>
      <c r="J21" s="153">
        <f>+ลพบุรี!J207+ลพบุรี!J224+ลพบุรี!J241</f>
        <v>17486.059800000003</v>
      </c>
      <c r="K21" s="153">
        <f>+ลพบุรี!K207+ลพบุรี!K224+ลพบุรี!K241</f>
        <v>15340.2364</v>
      </c>
      <c r="L21" s="153">
        <f>+ลพบุรี!L207+ลพบุรี!L224+ลพบุรี!L241</f>
        <v>13478.491399999999</v>
      </c>
      <c r="M21" s="153">
        <f>+ลพบุรี!M207+ลพบุรี!M224+ลพบุรี!M241</f>
        <v>2964.34</v>
      </c>
      <c r="N21" s="156">
        <f t="shared" si="6"/>
        <v>2.4469717044500423</v>
      </c>
      <c r="O21" s="156">
        <f t="shared" si="7"/>
        <v>2.2743122905856188</v>
      </c>
      <c r="P21" s="156">
        <f t="shared" si="8"/>
        <v>2.2494144526034709</v>
      </c>
      <c r="Q21" s="156">
        <f t="shared" si="9"/>
        <v>2.2997207137315749</v>
      </c>
    </row>
    <row r="22" spans="1:17" ht="12" thickBot="1" x14ac:dyDescent="0.2">
      <c r="A22" s="1" t="s">
        <v>82</v>
      </c>
      <c r="B22" s="152">
        <v>0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6"/>
      <c r="O22" s="156"/>
      <c r="P22" s="156"/>
      <c r="Q22" s="156"/>
    </row>
    <row r="23" spans="1:17" ht="12" thickBot="1" x14ac:dyDescent="0.2">
      <c r="A23" s="5" t="s">
        <v>83</v>
      </c>
      <c r="B23" s="152">
        <f>+สระบุรี!B224</f>
        <v>134</v>
      </c>
      <c r="C23" s="152">
        <f>+สระบุรี!C224</f>
        <v>255</v>
      </c>
      <c r="D23" s="152">
        <f>+สระบุรี!D224</f>
        <v>255</v>
      </c>
      <c r="E23" s="152">
        <f>+สระบุรี!E224</f>
        <v>32</v>
      </c>
      <c r="F23" s="153">
        <f>+สระบุรี!F224</f>
        <v>67.471100000000007</v>
      </c>
      <c r="G23" s="153">
        <f>+สระบุรี!G224</f>
        <v>126.2885</v>
      </c>
      <c r="H23" s="153">
        <f>+สระบุรี!H224</f>
        <v>120.66800000000001</v>
      </c>
      <c r="I23" s="153">
        <f>+สระบุรี!I224</f>
        <v>12.0883</v>
      </c>
      <c r="J23" s="153">
        <f>+สระบุรี!J224</f>
        <v>66.945300000000003</v>
      </c>
      <c r="K23" s="153">
        <f>+สระบุรี!K224</f>
        <v>125.5197</v>
      </c>
      <c r="L23" s="153">
        <f>+สระบุรี!L224</f>
        <v>120.4408</v>
      </c>
      <c r="M23" s="153">
        <f>+สระบุรี!M224</f>
        <v>12.0669</v>
      </c>
      <c r="N23" s="156">
        <f t="shared" si="6"/>
        <v>0.49959179104477613</v>
      </c>
      <c r="O23" s="156">
        <f t="shared" si="7"/>
        <v>0.49223411764705882</v>
      </c>
      <c r="P23" s="156">
        <f t="shared" si="8"/>
        <v>0.47231686274509804</v>
      </c>
      <c r="Q23" s="156">
        <f t="shared" si="9"/>
        <v>0.37709062500000001</v>
      </c>
    </row>
    <row r="24" spans="1:17" x14ac:dyDescent="0.15">
      <c r="A24" s="1" t="s">
        <v>84</v>
      </c>
      <c r="B24" s="152">
        <f>+นครนายก!B87+นครนายก!B104</f>
        <v>6109</v>
      </c>
      <c r="C24" s="152">
        <f>+นครนายก!C87+นครนายก!C104</f>
        <v>7015</v>
      </c>
      <c r="D24" s="152">
        <f>+นครนายก!D87+นครนายก!D104</f>
        <v>8103</v>
      </c>
      <c r="E24" s="152">
        <f>+นครนายก!E87+นครนายก!E104</f>
        <v>2016</v>
      </c>
      <c r="F24" s="153">
        <f>+นครนายก!F87+นครนายก!F104</f>
        <v>12468.614100000001</v>
      </c>
      <c r="G24" s="153">
        <f>+นครนายก!G87+นครนายก!G104</f>
        <v>16093.5381</v>
      </c>
      <c r="H24" s="153">
        <f>+นครนายก!H87+นครนายก!H104</f>
        <v>20309.826400000002</v>
      </c>
      <c r="I24" s="153">
        <f>+นครนายก!I87+นครนายก!I104</f>
        <v>5419.5752000000002</v>
      </c>
      <c r="J24" s="153">
        <f>+นครนายก!J87+นครนายก!J104</f>
        <v>12450.095000000001</v>
      </c>
      <c r="K24" s="153">
        <f>+นครนายก!K87+นครนายก!K104</f>
        <v>16076.7662</v>
      </c>
      <c r="L24" s="153">
        <f>+นครนายก!L87+นครนายก!L104</f>
        <v>20260.253800000002</v>
      </c>
      <c r="M24" s="153">
        <f>+นครนายก!M87+นครนายก!M104</f>
        <v>5399.1138000000001</v>
      </c>
      <c r="N24" s="156">
        <f t="shared" si="6"/>
        <v>2.0379923064331318</v>
      </c>
      <c r="O24" s="156">
        <f t="shared" si="7"/>
        <v>2.291769950106914</v>
      </c>
      <c r="P24" s="156">
        <f t="shared" si="8"/>
        <v>2.5003398494384799</v>
      </c>
      <c r="Q24" s="156">
        <f t="shared" si="9"/>
        <v>2.6781318452380951</v>
      </c>
    </row>
  </sheetData>
  <mergeCells count="15">
    <mergeCell ref="R3:R4"/>
    <mergeCell ref="R15:R16"/>
    <mergeCell ref="A14:O14"/>
    <mergeCell ref="A15:A16"/>
    <mergeCell ref="B15:E15"/>
    <mergeCell ref="F15:I15"/>
    <mergeCell ref="J15:M15"/>
    <mergeCell ref="N15:Q15"/>
    <mergeCell ref="A1:O1"/>
    <mergeCell ref="A2:O2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7" sqref="J17"/>
    </sheetView>
  </sheetViews>
  <sheetFormatPr defaultRowHeight="22.5" x14ac:dyDescent="0.35"/>
  <cols>
    <col min="1" max="1" width="11.25" customWidth="1"/>
    <col min="6" max="7" width="9.875" bestFit="1" customWidth="1"/>
    <col min="8" max="8" width="10.625" bestFit="1" customWidth="1"/>
    <col min="9" max="9" width="9.875" customWidth="1"/>
    <col min="10" max="11" width="9.875" bestFit="1" customWidth="1"/>
    <col min="12" max="12" width="10.625" bestFit="1" customWidth="1"/>
    <col min="13" max="13" width="9.875" customWidth="1"/>
    <col min="14" max="14" width="10.125" bestFit="1" customWidth="1"/>
  </cols>
  <sheetData>
    <row r="1" spans="1:17" x14ac:dyDescent="0.35">
      <c r="A1" s="178" t="s">
        <v>76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7" x14ac:dyDescent="0.35">
      <c r="A2" s="203" t="s">
        <v>398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7" ht="23.25" customHeight="1" thickBot="1" x14ac:dyDescent="0.4">
      <c r="A3" s="179" t="s">
        <v>77</v>
      </c>
      <c r="B3" s="187" t="s">
        <v>3</v>
      </c>
      <c r="C3" s="187"/>
      <c r="D3" s="187"/>
      <c r="E3" s="187"/>
      <c r="F3" s="188" t="s">
        <v>4</v>
      </c>
      <c r="G3" s="188"/>
      <c r="H3" s="188"/>
      <c r="I3" s="188"/>
      <c r="J3" s="185" t="s">
        <v>5</v>
      </c>
      <c r="K3" s="185"/>
      <c r="L3" s="185"/>
      <c r="M3" s="185"/>
      <c r="N3" s="186" t="s">
        <v>6</v>
      </c>
      <c r="O3" s="186"/>
      <c r="P3" s="186"/>
      <c r="Q3" s="186"/>
    </row>
    <row r="4" spans="1:17" ht="24" thickTop="1" thickBot="1" x14ac:dyDescent="0.4">
      <c r="A4" s="180"/>
      <c r="B4" s="81">
        <v>2557</v>
      </c>
      <c r="C4" s="16">
        <v>2558</v>
      </c>
      <c r="D4" s="16">
        <v>2559</v>
      </c>
      <c r="E4" s="16">
        <v>2560</v>
      </c>
      <c r="F4" s="42">
        <v>2557</v>
      </c>
      <c r="G4" s="42">
        <v>2558</v>
      </c>
      <c r="H4" s="42">
        <v>2559</v>
      </c>
      <c r="I4" s="42">
        <v>2560</v>
      </c>
      <c r="J4" s="41">
        <v>2557</v>
      </c>
      <c r="K4" s="41">
        <v>2558</v>
      </c>
      <c r="L4" s="41">
        <v>2559</v>
      </c>
      <c r="M4" s="41">
        <v>2560</v>
      </c>
      <c r="N4" s="17">
        <v>2557</v>
      </c>
      <c r="O4" s="17">
        <v>2558</v>
      </c>
      <c r="P4" s="17">
        <v>2559</v>
      </c>
      <c r="Q4" s="17">
        <v>2560</v>
      </c>
    </row>
    <row r="5" spans="1:17" ht="24" thickTop="1" thickBot="1" x14ac:dyDescent="0.4">
      <c r="A5" s="5" t="s">
        <v>78</v>
      </c>
      <c r="B5" s="6">
        <f>+นนทบุรี3!B17</f>
        <v>55607</v>
      </c>
      <c r="C5" s="6">
        <f>+นนทบุรี3!C17</f>
        <v>56454</v>
      </c>
      <c r="D5" s="6">
        <f>+นนทบุรี3!D17</f>
        <v>58026</v>
      </c>
      <c r="E5" s="6">
        <f>+นนทบุรี3!E17</f>
        <v>13504</v>
      </c>
      <c r="F5" s="140">
        <f>+นนทบุรี3!F17</f>
        <v>94308.208899999998</v>
      </c>
      <c r="G5" s="140">
        <f>+นนทบุรี3!G17</f>
        <v>98075.126000000004</v>
      </c>
      <c r="H5" s="140">
        <f>+นนทบุรี3!H17</f>
        <v>105224.7564</v>
      </c>
      <c r="I5" s="140">
        <f>+นนทบุรี3!I17</f>
        <v>22611.744300000002</v>
      </c>
      <c r="J5" s="140">
        <f>+นนทบุรี3!J17</f>
        <v>94371.154999999999</v>
      </c>
      <c r="K5" s="140">
        <f>+นนทบุรี3!K17</f>
        <v>98088.781899999987</v>
      </c>
      <c r="L5" s="140">
        <f>+นนทบุรี3!L17</f>
        <v>105214.45069999999</v>
      </c>
      <c r="M5" s="140">
        <f>+นนทบุรี3!M17</f>
        <v>22609.649699999998</v>
      </c>
      <c r="N5" s="7">
        <f>+J5/B5</f>
        <v>1.6971092668189256</v>
      </c>
      <c r="O5" s="7">
        <f t="shared" ref="O5:Q5" si="0">+K5/C5</f>
        <v>1.7374992365465687</v>
      </c>
      <c r="P5" s="7">
        <f t="shared" si="0"/>
        <v>1.8132294264639988</v>
      </c>
      <c r="Q5" s="7">
        <f t="shared" si="0"/>
        <v>1.6742927799170615</v>
      </c>
    </row>
    <row r="6" spans="1:17" ht="23.25" thickBot="1" x14ac:dyDescent="0.4">
      <c r="A6" s="1" t="s">
        <v>79</v>
      </c>
      <c r="B6" s="2">
        <f>+ปทุมธานี3!B18</f>
        <v>51002</v>
      </c>
      <c r="C6" s="2">
        <f>+ปทุมธานี3!C18</f>
        <v>54845</v>
      </c>
      <c r="D6" s="2">
        <f>+ปทุมธานี3!D18</f>
        <v>57765</v>
      </c>
      <c r="E6" s="2">
        <f>+ปทุมธานี3!E18</f>
        <v>7498</v>
      </c>
      <c r="F6" s="144">
        <f>+ปทุมธานี3!F18</f>
        <v>80376.293799999999</v>
      </c>
      <c r="G6" s="144">
        <f>+ปทุมธานี3!G18</f>
        <v>88921.762600000002</v>
      </c>
      <c r="H6" s="144">
        <f>+ปทุมธานี3!H18</f>
        <v>109464.09499999999</v>
      </c>
      <c r="I6" s="144">
        <f>+ปทุมธานี3!I18</f>
        <v>13202.315299999998</v>
      </c>
      <c r="J6" s="144">
        <f>+ปทุมธานี3!J18</f>
        <v>80031.818100000004</v>
      </c>
      <c r="K6" s="144">
        <f>+ปทุมธานี3!K18</f>
        <v>88605.458900000012</v>
      </c>
      <c r="L6" s="144">
        <f>+ปทุมธานี3!L18</f>
        <v>108678.07329999999</v>
      </c>
      <c r="M6" s="144">
        <f>+ปทุมธานี3!M18</f>
        <v>13158.074000000001</v>
      </c>
      <c r="N6" s="7">
        <f t="shared" ref="N6:N8" si="1">+J6/B6</f>
        <v>1.5691897984392769</v>
      </c>
      <c r="O6" s="7">
        <f t="shared" ref="O6:O8" si="2">+K6/C6</f>
        <v>1.6155612890874285</v>
      </c>
      <c r="P6" s="7">
        <f t="shared" ref="P6:P8" si="3">+L6/D6</f>
        <v>1.8813827282956805</v>
      </c>
      <c r="Q6" s="7">
        <f t="shared" ref="Q6:Q8" si="4">+M6/E6</f>
        <v>1.7548778340890905</v>
      </c>
    </row>
    <row r="7" spans="1:17" ht="23.25" thickBot="1" x14ac:dyDescent="0.4">
      <c r="A7" s="5" t="s">
        <v>36</v>
      </c>
      <c r="B7" s="96">
        <f>+รวมทั้งปี!B23</f>
        <v>56328</v>
      </c>
      <c r="C7" s="96">
        <f>+รวมทั้งปี!C23</f>
        <v>55354</v>
      </c>
      <c r="D7" s="96">
        <f>+รวมทั้งปี!D23</f>
        <v>57573</v>
      </c>
      <c r="E7" s="96">
        <f>+รวมทั้งปี!E23</f>
        <v>58712</v>
      </c>
      <c r="F7" s="145">
        <f>+รวมทั้งปี!F23</f>
        <v>64270.964799999994</v>
      </c>
      <c r="G7" s="145">
        <f>+รวมทั้งปี!G23</f>
        <v>62145.926900000006</v>
      </c>
      <c r="H7" s="145">
        <f>+รวมทั้งปี!H23</f>
        <v>63775.65800000001</v>
      </c>
      <c r="I7" s="145">
        <f>+รวมทั้งปี!I23</f>
        <v>67368.506600000008</v>
      </c>
      <c r="J7" s="145">
        <f>+รวมทั้งปี!J23</f>
        <v>64161.83939999999</v>
      </c>
      <c r="K7" s="145">
        <f>+รวมทั้งปี!K23</f>
        <v>62035.414899999996</v>
      </c>
      <c r="L7" s="145">
        <f>+รวมทั้งปี!L23</f>
        <v>63663.133499999989</v>
      </c>
      <c r="M7" s="145">
        <f>+รวมทั้งปี!M23</f>
        <v>67231.558799999999</v>
      </c>
      <c r="N7" s="143">
        <f t="shared" si="1"/>
        <v>1.1390754047720493</v>
      </c>
      <c r="O7" s="143">
        <f t="shared" si="2"/>
        <v>1.1207033800628681</v>
      </c>
      <c r="P7" s="143">
        <f t="shared" si="3"/>
        <v>1.1057810692512113</v>
      </c>
      <c r="Q7" s="143">
        <f t="shared" si="4"/>
        <v>1.1451076236544488</v>
      </c>
    </row>
    <row r="8" spans="1:17" ht="23.25" thickBot="1" x14ac:dyDescent="0.4">
      <c r="A8" s="1" t="s">
        <v>80</v>
      </c>
      <c r="B8" s="2">
        <f>+อ่างทอง3!B12</f>
        <v>33609</v>
      </c>
      <c r="C8" s="2">
        <f>+อ่างทอง3!C12</f>
        <v>35766</v>
      </c>
      <c r="D8" s="2">
        <f>+อ่างทอง3!D12</f>
        <v>35541</v>
      </c>
      <c r="E8" s="2">
        <f>+อ่างทอง3!E12</f>
        <v>5463</v>
      </c>
      <c r="F8" s="144">
        <f>+อ่างทอง3!F12</f>
        <v>30758.727499999997</v>
      </c>
      <c r="G8" s="144">
        <f>+อ่างทอง3!G12</f>
        <v>33965.380399999995</v>
      </c>
      <c r="H8" s="144">
        <f>+อ่างทอง3!H12</f>
        <v>32685.930000000004</v>
      </c>
      <c r="I8" s="144">
        <f>+อ่างทอง3!I12</f>
        <v>4346.2246000000005</v>
      </c>
      <c r="J8" s="144">
        <f>+อ่างทอง3!J12</f>
        <v>30719.6682</v>
      </c>
      <c r="K8" s="144">
        <f>+อ่างทอง3!K12</f>
        <v>33904.2765</v>
      </c>
      <c r="L8" s="144">
        <f>+อ่างทอง3!L12</f>
        <v>32621.301800000001</v>
      </c>
      <c r="M8" s="144">
        <f>+อ่างทอง3!M12</f>
        <v>4332.1877999999997</v>
      </c>
      <c r="N8" s="7">
        <f t="shared" si="1"/>
        <v>0.91403100955101313</v>
      </c>
      <c r="O8" s="7">
        <f t="shared" si="2"/>
        <v>0.94794711457809089</v>
      </c>
      <c r="P8" s="7">
        <f t="shared" si="3"/>
        <v>0.91784985791058216</v>
      </c>
      <c r="Q8" s="7">
        <f t="shared" si="4"/>
        <v>0.79300527182866554</v>
      </c>
    </row>
    <row r="9" spans="1:17" ht="23.25" thickBot="1" x14ac:dyDescent="0.4">
      <c r="A9" s="5" t="s">
        <v>81</v>
      </c>
      <c r="B9" s="6">
        <f>+ลพบุรี3!B19</f>
        <v>62978</v>
      </c>
      <c r="C9" s="6">
        <f>+ลพบุรี3!C19</f>
        <v>65344</v>
      </c>
      <c r="D9" s="6">
        <f>+ลพบุรี3!D19</f>
        <v>68716</v>
      </c>
      <c r="E9" s="6">
        <f>+ลพบุรี3!E19</f>
        <v>12012</v>
      </c>
      <c r="F9" s="140">
        <f>+ลพบุรี3!F19</f>
        <v>77697.921199999982</v>
      </c>
      <c r="G9" s="140">
        <f>+ลพบุรี3!G19</f>
        <v>79474.127999999997</v>
      </c>
      <c r="H9" s="140">
        <f>+ลพบุรี3!H19</f>
        <v>83756.412600000011</v>
      </c>
      <c r="I9" s="140">
        <f>+ลพบุรี3!I19</f>
        <v>14209.979899999998</v>
      </c>
      <c r="J9" s="140">
        <f>+ลพบุรี3!J19</f>
        <v>77535.000899999985</v>
      </c>
      <c r="K9" s="140">
        <f>+ลพบุรี3!K19</f>
        <v>79327.21620000001</v>
      </c>
      <c r="L9" s="140">
        <f>+ลพบุรี3!L19</f>
        <v>83562.970599999986</v>
      </c>
      <c r="M9" s="140">
        <f>+ลพบุรี3!M19</f>
        <v>14177.705399999999</v>
      </c>
      <c r="N9" s="7">
        <f t="shared" ref="N9:N12" si="5">+J9/B9</f>
        <v>1.2311442233795926</v>
      </c>
      <c r="O9" s="7">
        <f t="shared" ref="O9:O12" si="6">+K9/C9</f>
        <v>1.2139938816111657</v>
      </c>
      <c r="P9" s="7">
        <f t="shared" ref="P9:P12" si="7">+L9/D9</f>
        <v>1.2160627888701319</v>
      </c>
      <c r="Q9" s="7">
        <f t="shared" ref="Q9:Q12" si="8">+M9/E9</f>
        <v>1.1802951548451548</v>
      </c>
    </row>
    <row r="10" spans="1:17" ht="23.25" thickBot="1" x14ac:dyDescent="0.4">
      <c r="A10" s="1" t="s">
        <v>82</v>
      </c>
      <c r="B10" s="2">
        <f>+สิงห์บุรี3!B11</f>
        <v>20566</v>
      </c>
      <c r="C10" s="2">
        <f>+สิงห์บุรี3!C11</f>
        <v>20931</v>
      </c>
      <c r="D10" s="2">
        <f>+สิงห์บุรี3!D11</f>
        <v>22012</v>
      </c>
      <c r="E10" s="2">
        <f>+สิงห์บุรี3!E11</f>
        <v>3187</v>
      </c>
      <c r="F10" s="144">
        <f>+สิงห์บุรี3!F11</f>
        <v>21050.437699999999</v>
      </c>
      <c r="G10" s="144">
        <f>+สิงห์บุรี3!G11</f>
        <v>21044.828300000001</v>
      </c>
      <c r="H10" s="144">
        <f>+สิงห์บุรี3!H11</f>
        <v>21965.892199999998</v>
      </c>
      <c r="I10" s="144">
        <f>+สิงห์บุรี3!I11</f>
        <v>3325.6496000000002</v>
      </c>
      <c r="J10" s="144">
        <f>+สิงห์บุรี3!J11</f>
        <v>21007.874799999994</v>
      </c>
      <c r="K10" s="144">
        <f>+สิงห์บุรี3!K11</f>
        <v>20988.683099999995</v>
      </c>
      <c r="L10" s="144">
        <f>+สิงห์บุรี3!L11</f>
        <v>21904.49</v>
      </c>
      <c r="M10" s="144">
        <f>+สิงห์บุรี3!M11</f>
        <v>3317.5792999999999</v>
      </c>
      <c r="N10" s="7">
        <f t="shared" si="5"/>
        <v>1.021485694836137</v>
      </c>
      <c r="O10" s="7">
        <f t="shared" si="6"/>
        <v>1.0027558692847927</v>
      </c>
      <c r="P10" s="7">
        <f t="shared" si="7"/>
        <v>0.99511584590223523</v>
      </c>
      <c r="Q10" s="7">
        <f t="shared" si="8"/>
        <v>1.0409724819579542</v>
      </c>
    </row>
    <row r="11" spans="1:17" ht="23.25" thickBot="1" x14ac:dyDescent="0.4">
      <c r="A11" s="5" t="s">
        <v>83</v>
      </c>
      <c r="B11" s="6">
        <f>+สระบุรี3!B18</f>
        <v>65916</v>
      </c>
      <c r="C11" s="6">
        <f>+สระบุรี3!C18</f>
        <v>67013</v>
      </c>
      <c r="D11" s="6">
        <f>+สระบุรี3!D18</f>
        <v>66862</v>
      </c>
      <c r="E11" s="6">
        <f>+สระบุรี3!E18</f>
        <v>10929</v>
      </c>
      <c r="F11" s="140">
        <f>+สระบุรี3!F18</f>
        <v>83758.559799999988</v>
      </c>
      <c r="G11" s="140">
        <f>+สระบุรี3!G18</f>
        <v>84801.037700000001</v>
      </c>
      <c r="H11" s="140">
        <f>+สระบุรี3!H18</f>
        <v>86640.906000000003</v>
      </c>
      <c r="I11" s="140">
        <f>+สระบุรี3!I18</f>
        <v>14196.804700000002</v>
      </c>
      <c r="J11" s="140">
        <f>+สระบุรี3!J18</f>
        <v>83552.641200000013</v>
      </c>
      <c r="K11" s="140">
        <f>+สระบุรี3!K18</f>
        <v>84583.007200000036</v>
      </c>
      <c r="L11" s="140">
        <f>+สระบุรี3!L18</f>
        <v>86475.798099999985</v>
      </c>
      <c r="M11" s="140">
        <f>+สระบุรี3!M18</f>
        <v>14175.1301</v>
      </c>
      <c r="N11" s="7">
        <f t="shared" si="5"/>
        <v>1.2675623702894594</v>
      </c>
      <c r="O11" s="7">
        <f t="shared" si="6"/>
        <v>1.2621880411263491</v>
      </c>
      <c r="P11" s="7">
        <f t="shared" si="7"/>
        <v>1.2933474634321436</v>
      </c>
      <c r="Q11" s="7">
        <f t="shared" si="8"/>
        <v>1.297019864580474</v>
      </c>
    </row>
    <row r="12" spans="1:17" ht="23.25" thickBot="1" x14ac:dyDescent="0.4">
      <c r="A12" s="1" t="s">
        <v>84</v>
      </c>
      <c r="B12" s="2">
        <f>+นครนายก3!B11</f>
        <v>27125</v>
      </c>
      <c r="C12" s="2">
        <f>+นครนายก3!C11</f>
        <v>29540</v>
      </c>
      <c r="D12" s="2">
        <f>+นครนายก3!D11</f>
        <v>31751</v>
      </c>
      <c r="E12" s="2">
        <f>+นครนายก3!E11</f>
        <v>8376</v>
      </c>
      <c r="F12" s="144">
        <f>+นครนายก3!F11</f>
        <v>34783.761500000001</v>
      </c>
      <c r="G12" s="144">
        <f>+นครนายก3!G11</f>
        <v>38282.320299999999</v>
      </c>
      <c r="H12" s="144">
        <f>+นครนายก3!H11</f>
        <v>43955.920299999998</v>
      </c>
      <c r="I12" s="144">
        <f>+นครนายก3!I11</f>
        <v>12086.727800000001</v>
      </c>
      <c r="J12" s="144">
        <f>+นครนายก3!J11</f>
        <v>34715.1325</v>
      </c>
      <c r="K12" s="144">
        <f>+นครนายก3!K11</f>
        <v>38218.746699999996</v>
      </c>
      <c r="L12" s="144">
        <f>+นครนายก3!L11</f>
        <v>43865.045400000003</v>
      </c>
      <c r="M12" s="144">
        <f>+นครนายก3!M11</f>
        <v>12049.4684</v>
      </c>
      <c r="N12" s="7">
        <f t="shared" si="5"/>
        <v>1.2798205529953917</v>
      </c>
      <c r="O12" s="7">
        <f t="shared" si="6"/>
        <v>1.2937964353419091</v>
      </c>
      <c r="P12" s="7">
        <f t="shared" si="7"/>
        <v>1.3815327202292842</v>
      </c>
      <c r="Q12" s="7">
        <f t="shared" si="8"/>
        <v>1.4385707258834766</v>
      </c>
    </row>
    <row r="13" spans="1:17" x14ac:dyDescent="0.35">
      <c r="A13" s="11" t="s">
        <v>20</v>
      </c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1"/>
      <c r="O13" s="11"/>
    </row>
    <row r="15" spans="1:17" ht="23.25" thickBot="1" x14ac:dyDescent="0.4">
      <c r="A15" s="179" t="s">
        <v>77</v>
      </c>
      <c r="B15" s="187" t="s">
        <v>3</v>
      </c>
      <c r="C15" s="187"/>
      <c r="D15" s="187"/>
      <c r="E15" s="187"/>
      <c r="F15" s="188" t="s">
        <v>4</v>
      </c>
      <c r="G15" s="188"/>
      <c r="H15" s="188"/>
      <c r="I15" s="188"/>
      <c r="J15" s="185" t="s">
        <v>5</v>
      </c>
      <c r="K15" s="185"/>
      <c r="L15" s="185"/>
      <c r="M15" s="185"/>
      <c r="N15" s="186"/>
      <c r="O15" s="186"/>
      <c r="P15" s="186"/>
      <c r="Q15" s="186"/>
    </row>
    <row r="16" spans="1:17" ht="24" thickTop="1" thickBot="1" x14ac:dyDescent="0.4">
      <c r="A16" s="180"/>
      <c r="B16" s="184" t="s">
        <v>7</v>
      </c>
      <c r="C16" s="184"/>
      <c r="D16" s="147">
        <v>2559</v>
      </c>
      <c r="E16" s="16">
        <v>2560</v>
      </c>
      <c r="F16" s="201" t="s">
        <v>7</v>
      </c>
      <c r="G16" s="201"/>
      <c r="H16" s="148">
        <v>2559</v>
      </c>
      <c r="I16" s="42">
        <v>2560</v>
      </c>
      <c r="J16" s="202" t="s">
        <v>7</v>
      </c>
      <c r="K16" s="202"/>
      <c r="L16" s="41">
        <v>2559</v>
      </c>
      <c r="M16" s="41">
        <v>2560</v>
      </c>
      <c r="N16" s="17"/>
      <c r="O16" s="17"/>
      <c r="P16" s="17"/>
      <c r="Q16" s="17"/>
    </row>
    <row r="17" spans="1:17" ht="24" thickTop="1" thickBot="1" x14ac:dyDescent="0.4">
      <c r="A17" s="5" t="s">
        <v>78</v>
      </c>
      <c r="B17" s="103"/>
      <c r="C17" s="103"/>
      <c r="D17" s="103">
        <f>+นนทบุรี2!D5</f>
        <v>5187</v>
      </c>
      <c r="E17" s="103">
        <f>+นนทบุรี2!E5</f>
        <v>4902</v>
      </c>
      <c r="F17" s="146"/>
      <c r="G17" s="146"/>
      <c r="H17" s="146">
        <f>+นนทบุรี2!H5</f>
        <v>9371.3475999999991</v>
      </c>
      <c r="I17" s="146">
        <f>+นนทบุรี2!I5</f>
        <v>8530.5668999999998</v>
      </c>
      <c r="J17" s="146"/>
      <c r="K17" s="149">
        <f>+M17*100/L17</f>
        <v>90.974530840965571</v>
      </c>
      <c r="L17" s="146">
        <f>+นนทบุรี2!L5</f>
        <v>9374.5930000000008</v>
      </c>
      <c r="M17" s="146">
        <f>+นนทบุรี2!M5</f>
        <v>8528.4920000000002</v>
      </c>
    </row>
    <row r="18" spans="1:17" ht="23.25" thickBot="1" x14ac:dyDescent="0.4">
      <c r="A18" s="1" t="s">
        <v>79</v>
      </c>
      <c r="B18" s="103"/>
      <c r="C18" s="103"/>
      <c r="D18" s="103">
        <f>+ปทุมธานี2!D5</f>
        <v>5299</v>
      </c>
      <c r="E18" s="103">
        <f>+ปทุมธานี2!E5</f>
        <v>4692</v>
      </c>
      <c r="F18" s="146"/>
      <c r="G18" s="146"/>
      <c r="H18" s="146">
        <f>+ปทุมธานี2!H5</f>
        <v>9706.3379999999997</v>
      </c>
      <c r="I18" s="146">
        <f>+ปทุมธานี2!I5</f>
        <v>8541.7950999999994</v>
      </c>
      <c r="J18" s="146"/>
      <c r="K18" s="149">
        <f t="shared" ref="K18:K24" si="9">+M18*100/L18</f>
        <v>88.080758370067883</v>
      </c>
      <c r="L18" s="146">
        <f>+ปทุมธานี2!L5</f>
        <v>9672.5231000000003</v>
      </c>
      <c r="M18" s="146">
        <f>+ปทุมธานี2!M5</f>
        <v>8519.6316999999999</v>
      </c>
    </row>
    <row r="19" spans="1:17" ht="23.25" thickBot="1" x14ac:dyDescent="0.4">
      <c r="A19" s="5" t="s">
        <v>36</v>
      </c>
      <c r="B19" s="103"/>
      <c r="C19" s="103"/>
      <c r="D19" s="103">
        <f>+อยุธยา2!D5</f>
        <v>5909</v>
      </c>
      <c r="E19" s="103">
        <f>+อยุธยา2!E5</f>
        <v>5337</v>
      </c>
      <c r="F19" s="146"/>
      <c r="G19" s="146"/>
      <c r="H19" s="146">
        <f>+อยุธยา2!H5</f>
        <v>6851.7885000000033</v>
      </c>
      <c r="I19" s="146">
        <f>+อยุธยา2!I5</f>
        <v>6533.6915000000008</v>
      </c>
      <c r="J19" s="146"/>
      <c r="K19" s="149">
        <f t="shared" si="9"/>
        <v>95.30471450768502</v>
      </c>
      <c r="L19" s="146">
        <f>+อยุธยา2!L5</f>
        <v>6841.5711999999985</v>
      </c>
      <c r="M19" s="146">
        <f>+อยุธยา2!M5</f>
        <v>6520.339899999999</v>
      </c>
    </row>
    <row r="20" spans="1:17" ht="23.25" thickBot="1" x14ac:dyDescent="0.4">
      <c r="A20" s="1" t="s">
        <v>80</v>
      </c>
      <c r="B20" s="103"/>
      <c r="C20" s="103"/>
      <c r="D20" s="103">
        <f>+อ่างทอง2!D5</f>
        <v>3463</v>
      </c>
      <c r="E20" s="103">
        <f>+อ่างทอง2!E5</f>
        <v>3335</v>
      </c>
      <c r="F20" s="146"/>
      <c r="G20" s="146"/>
      <c r="H20" s="146">
        <f>+อ่างทอง2!H5</f>
        <v>3192.5545999999999</v>
      </c>
      <c r="I20" s="146">
        <f>+อ่างทอง2!I5</f>
        <v>3047.5056000000004</v>
      </c>
      <c r="J20" s="146"/>
      <c r="K20" s="149">
        <f t="shared" si="9"/>
        <v>95.341659132163286</v>
      </c>
      <c r="L20" s="146">
        <f>+อ่างทอง2!L5</f>
        <v>3186.6732000000002</v>
      </c>
      <c r="M20" s="146">
        <f>+อ่างทอง2!M5</f>
        <v>3038.2271000000001</v>
      </c>
    </row>
    <row r="21" spans="1:17" ht="23.25" thickBot="1" x14ac:dyDescent="0.4">
      <c r="A21" s="5" t="s">
        <v>81</v>
      </c>
      <c r="B21" s="103"/>
      <c r="C21" s="103"/>
      <c r="D21" s="103">
        <f>+ลพบุรี2!D5</f>
        <v>6496</v>
      </c>
      <c r="E21" s="103">
        <f>+ลพบุรี2!E5</f>
        <v>5981</v>
      </c>
      <c r="F21" s="146"/>
      <c r="G21" s="146"/>
      <c r="H21" s="146">
        <f>+ลพบุรี2!H5</f>
        <v>7512.5208000000011</v>
      </c>
      <c r="I21" s="146">
        <f>+ลพบุรี2!I5</f>
        <v>7276.0216000000009</v>
      </c>
      <c r="J21" s="146"/>
      <c r="K21" s="149">
        <f t="shared" si="9"/>
        <v>96.82059904597898</v>
      </c>
      <c r="L21" s="146">
        <f>+ลพบุรี2!L5</f>
        <v>7498.4094000000005</v>
      </c>
      <c r="M21" s="146">
        <f>+ลพบุรี2!M5</f>
        <v>7260.004899999999</v>
      </c>
    </row>
    <row r="22" spans="1:17" ht="23.25" thickBot="1" x14ac:dyDescent="0.4">
      <c r="A22" s="1" t="s">
        <v>82</v>
      </c>
      <c r="B22" s="103"/>
      <c r="C22" s="103"/>
      <c r="D22" s="103">
        <f>+สิงห์บุรี2!D5</f>
        <v>1862</v>
      </c>
      <c r="E22" s="103">
        <f>+สิงห์บุรี2!E5</f>
        <v>1880</v>
      </c>
      <c r="F22" s="146"/>
      <c r="G22" s="146"/>
      <c r="H22" s="146">
        <f>+สิงห์บุรี2!H5</f>
        <v>1958.7317</v>
      </c>
      <c r="I22" s="146">
        <f>+สิงห์บุรี2!I5</f>
        <v>1961.8175000000003</v>
      </c>
      <c r="J22" s="146"/>
      <c r="K22" s="149">
        <f t="shared" si="9"/>
        <v>100.1780266513059</v>
      </c>
      <c r="L22" s="146">
        <f>+สิงห์บุรี2!L5</f>
        <v>1954.7635</v>
      </c>
      <c r="M22" s="146">
        <f>+สิงห์บุรี2!M5</f>
        <v>1958.2435</v>
      </c>
    </row>
    <row r="23" spans="1:17" ht="23.25" thickBot="1" x14ac:dyDescent="0.4">
      <c r="A23" s="5" t="s">
        <v>83</v>
      </c>
      <c r="B23" s="103"/>
      <c r="C23" s="103"/>
      <c r="D23" s="103">
        <f>+สระบุรี2!D5</f>
        <v>6669</v>
      </c>
      <c r="E23" s="103">
        <f>+สระบุรี2!E5</f>
        <v>5820</v>
      </c>
      <c r="F23" s="146"/>
      <c r="G23" s="146"/>
      <c r="H23" s="146">
        <f>+สระบุรี2!H5</f>
        <v>8107.4678000000004</v>
      </c>
      <c r="I23" s="146">
        <f>+สระบุรี2!I5</f>
        <v>7582.9085000000005</v>
      </c>
      <c r="J23" s="146"/>
      <c r="K23" s="149">
        <f t="shared" si="9"/>
        <v>93.565526554868214</v>
      </c>
      <c r="L23" s="146">
        <f>+สระบุรี2!L5</f>
        <v>8089.9346999999998</v>
      </c>
      <c r="M23" s="146">
        <f>+สระบุรี2!M5</f>
        <v>7569.3899999999976</v>
      </c>
    </row>
    <row r="24" spans="1:17" x14ac:dyDescent="0.35">
      <c r="A24" s="1" t="s">
        <v>84</v>
      </c>
      <c r="B24" s="103"/>
      <c r="C24" s="103"/>
      <c r="D24" s="103">
        <f>+นครนายก2!D5</f>
        <v>2883</v>
      </c>
      <c r="E24" s="103">
        <f>+นครนายก2!E5</f>
        <v>2832</v>
      </c>
      <c r="F24" s="146"/>
      <c r="G24" s="146"/>
      <c r="H24" s="146">
        <f>+นครนายก2!H5</f>
        <v>3785.4063000000001</v>
      </c>
      <c r="I24" s="146">
        <f>+นครนายก2!I5</f>
        <v>3911.1779000000006</v>
      </c>
      <c r="J24" s="146"/>
      <c r="K24" s="149">
        <f t="shared" si="9"/>
        <v>103.1378084749045</v>
      </c>
      <c r="L24" s="146">
        <f>+นครนายก2!L5</f>
        <v>3779.7240000000002</v>
      </c>
      <c r="M24" s="146">
        <f>+นครนายก2!M5</f>
        <v>3898.3244999999997</v>
      </c>
    </row>
    <row r="26" spans="1:17" ht="23.25" thickBot="1" x14ac:dyDescent="0.4">
      <c r="A26" s="179" t="s">
        <v>77</v>
      </c>
      <c r="B26" s="187" t="s">
        <v>3</v>
      </c>
      <c r="C26" s="187"/>
      <c r="D26" s="187"/>
      <c r="E26" s="187"/>
      <c r="F26" s="188" t="s">
        <v>4</v>
      </c>
      <c r="G26" s="188"/>
      <c r="H26" s="188"/>
      <c r="I26" s="188"/>
      <c r="J26" s="185" t="s">
        <v>5</v>
      </c>
      <c r="K26" s="185"/>
      <c r="L26" s="185"/>
      <c r="M26" s="185"/>
      <c r="N26" s="186"/>
      <c r="O26" s="186"/>
      <c r="P26" s="186"/>
      <c r="Q26" s="186"/>
    </row>
    <row r="27" spans="1:17" ht="24" thickTop="1" thickBot="1" x14ac:dyDescent="0.4">
      <c r="A27" s="180"/>
      <c r="B27" s="184" t="s">
        <v>8</v>
      </c>
      <c r="C27" s="184"/>
      <c r="D27" s="147">
        <v>2559</v>
      </c>
      <c r="E27" s="16">
        <v>2560</v>
      </c>
      <c r="F27" s="201" t="s">
        <v>8</v>
      </c>
      <c r="G27" s="201"/>
      <c r="H27" s="148">
        <v>2559</v>
      </c>
      <c r="I27" s="42">
        <v>2560</v>
      </c>
      <c r="J27" s="202" t="s">
        <v>8</v>
      </c>
      <c r="K27" s="202"/>
      <c r="L27" s="41">
        <v>2559</v>
      </c>
      <c r="M27" s="41">
        <v>2560</v>
      </c>
      <c r="N27" s="17"/>
      <c r="O27" s="17"/>
      <c r="P27" s="17"/>
      <c r="Q27" s="17"/>
    </row>
    <row r="28" spans="1:17" ht="24" thickTop="1" thickBot="1" x14ac:dyDescent="0.4">
      <c r="A28" s="5" t="s">
        <v>78</v>
      </c>
      <c r="B28" s="103"/>
      <c r="C28" s="103"/>
      <c r="D28" s="103">
        <f>+นนทบุรี2!D6</f>
        <v>4927</v>
      </c>
      <c r="E28" s="103">
        <f>+นนทบุรี2!E6</f>
        <v>5005</v>
      </c>
      <c r="F28" s="146"/>
      <c r="G28" s="146"/>
      <c r="H28" s="146">
        <f>+นนทบุรี2!H6</f>
        <v>8202.7971999999991</v>
      </c>
      <c r="I28" s="146">
        <f>+นนทบุรี2!I6</f>
        <v>8807.9691000000021</v>
      </c>
      <c r="J28" s="146"/>
      <c r="K28" s="149">
        <f>+M28*100/L28</f>
        <v>107.37107028516067</v>
      </c>
      <c r="L28" s="146">
        <f>+นนทบุรี2!L6</f>
        <v>8201.183500000001</v>
      </c>
      <c r="M28" s="146">
        <f>+นนทบุรี2!M6</f>
        <v>8805.6985000000004</v>
      </c>
    </row>
    <row r="29" spans="1:17" ht="23.25" thickBot="1" x14ac:dyDescent="0.4">
      <c r="A29" s="1" t="s">
        <v>79</v>
      </c>
      <c r="B29" s="103"/>
      <c r="C29" s="103"/>
      <c r="D29" s="103">
        <f>+ปทุมธานี2!D6</f>
        <v>4915</v>
      </c>
      <c r="E29" s="103">
        <f>+ปทุมธานี2!E6</f>
        <v>4356</v>
      </c>
      <c r="F29" s="146"/>
      <c r="G29" s="146"/>
      <c r="H29" s="146">
        <f>+ปทุมธานี2!H6</f>
        <v>8992.8862000000008</v>
      </c>
      <c r="I29" s="146">
        <f>+ปทุมธานี2!I6</f>
        <v>8171.6840999999995</v>
      </c>
      <c r="J29" s="146"/>
      <c r="K29" s="149">
        <f t="shared" ref="K29:K35" si="10">+M29*100/L29</f>
        <v>90.958429157503971</v>
      </c>
      <c r="L29" s="146">
        <f>+ปทุมธานี2!L6</f>
        <v>8958.7695999999996</v>
      </c>
      <c r="M29" s="146">
        <f>+ปทุมธานี2!M6</f>
        <v>8148.7561000000005</v>
      </c>
    </row>
    <row r="30" spans="1:17" ht="23.25" thickBot="1" x14ac:dyDescent="0.4">
      <c r="A30" s="5" t="s">
        <v>36</v>
      </c>
      <c r="B30" s="103"/>
      <c r="C30" s="103"/>
      <c r="D30" s="103">
        <f>+อยุธยา2!D6</f>
        <v>5637</v>
      </c>
      <c r="E30" s="103">
        <f>+อยุธยา2!E6</f>
        <v>5239</v>
      </c>
      <c r="F30" s="146"/>
      <c r="G30" s="146"/>
      <c r="H30" s="146">
        <f>+อยุธยา2!H6</f>
        <v>6708.5495999999994</v>
      </c>
      <c r="I30" s="146">
        <f>+อยุธยา2!I6</f>
        <v>6327.9826000000012</v>
      </c>
      <c r="J30" s="146"/>
      <c r="K30" s="149">
        <f t="shared" si="10"/>
        <v>94.212128638833462</v>
      </c>
      <c r="L30" s="146">
        <f>+อยุธยา2!L6</f>
        <v>6699.8119999999999</v>
      </c>
      <c r="M30" s="146">
        <f>+อยุธยา2!M6</f>
        <v>6312.0355000000009</v>
      </c>
    </row>
    <row r="31" spans="1:17" ht="23.25" thickBot="1" x14ac:dyDescent="0.4">
      <c r="A31" s="1" t="s">
        <v>80</v>
      </c>
      <c r="B31" s="103"/>
      <c r="C31" s="103"/>
      <c r="D31" s="103">
        <f>+อ่างทอง2!D6</f>
        <v>3005</v>
      </c>
      <c r="E31" s="103">
        <f>+อ่างทอง2!E6</f>
        <v>2917</v>
      </c>
      <c r="F31" s="146"/>
      <c r="G31" s="146"/>
      <c r="H31" s="146">
        <f>+อ่างทอง2!H6</f>
        <v>2705.4607999999998</v>
      </c>
      <c r="I31" s="146">
        <f>+อ่างทอง2!I6</f>
        <v>2774.1736000000001</v>
      </c>
      <c r="J31" s="146"/>
      <c r="K31" s="149">
        <f t="shared" si="10"/>
        <v>102.60205936802468</v>
      </c>
      <c r="L31" s="146">
        <f>+อ่างทอง2!L6</f>
        <v>2697.3712</v>
      </c>
      <c r="M31" s="146">
        <f>+อ่างทอง2!M6</f>
        <v>2767.5583999999999</v>
      </c>
    </row>
    <row r="32" spans="1:17" ht="23.25" thickBot="1" x14ac:dyDescent="0.4">
      <c r="A32" s="5" t="s">
        <v>81</v>
      </c>
      <c r="B32" s="103"/>
      <c r="C32" s="103"/>
      <c r="D32" s="103">
        <f>+ลพบุรี2!D6</f>
        <v>6175</v>
      </c>
      <c r="E32" s="103">
        <f>+ลพบุรี2!E6</f>
        <v>5760</v>
      </c>
      <c r="F32" s="146"/>
      <c r="G32" s="146"/>
      <c r="H32" s="146">
        <f>+ลพบุรี2!H6</f>
        <v>7084.3918999999987</v>
      </c>
      <c r="I32" s="146">
        <f>+ลพบุรี2!I6</f>
        <v>7103.3654000000006</v>
      </c>
      <c r="J32" s="146"/>
      <c r="K32" s="149">
        <f t="shared" si="10"/>
        <v>100.21206104734436</v>
      </c>
      <c r="L32" s="146">
        <f>+ลพบุรี2!L6</f>
        <v>7073.9063999999989</v>
      </c>
      <c r="M32" s="146">
        <f>+ลพบุรี2!M6</f>
        <v>7088.9073999999991</v>
      </c>
    </row>
    <row r="33" spans="1:17" ht="23.25" thickBot="1" x14ac:dyDescent="0.4">
      <c r="A33" s="1" t="s">
        <v>82</v>
      </c>
      <c r="B33" s="103"/>
      <c r="C33" s="103"/>
      <c r="D33" s="103">
        <f>+สิงห์บุรี2!D6</f>
        <v>1737</v>
      </c>
      <c r="E33" s="103">
        <f>+สิงห์บุรี2!E6</f>
        <v>1160</v>
      </c>
      <c r="F33" s="146"/>
      <c r="G33" s="146"/>
      <c r="H33" s="146">
        <f>+สิงห์บุรี2!H6</f>
        <v>1912.9524000000001</v>
      </c>
      <c r="I33" s="146">
        <f>+สิงห์บุรี2!I6</f>
        <v>1193.6389999999999</v>
      </c>
      <c r="J33" s="146"/>
      <c r="K33" s="149">
        <f t="shared" si="10"/>
        <v>62.371498072848084</v>
      </c>
      <c r="L33" s="146">
        <f>+สิงห์บุรี2!L6</f>
        <v>1906.5181000000002</v>
      </c>
      <c r="M33" s="146">
        <f>+สิงห์บุรี2!M6</f>
        <v>1189.1239</v>
      </c>
    </row>
    <row r="34" spans="1:17" ht="23.25" thickBot="1" x14ac:dyDescent="0.4">
      <c r="A34" s="5" t="s">
        <v>83</v>
      </c>
      <c r="B34" s="103"/>
      <c r="C34" s="103"/>
      <c r="D34" s="103">
        <f>+สระบุรี2!D6</f>
        <v>6125</v>
      </c>
      <c r="E34" s="103">
        <f>+สระบุรี2!E6</f>
        <v>5277</v>
      </c>
      <c r="F34" s="146"/>
      <c r="G34" s="146"/>
      <c r="H34" s="146">
        <f>+สระบุรี2!H6</f>
        <v>7917.8069999999998</v>
      </c>
      <c r="I34" s="146">
        <f>+สระบุรี2!I6</f>
        <v>7083.2530000000006</v>
      </c>
      <c r="J34" s="146"/>
      <c r="K34" s="149">
        <f t="shared" si="10"/>
        <v>89.596430754542496</v>
      </c>
      <c r="L34" s="146">
        <f>+สระบุรี2!L6</f>
        <v>7897.4675000000007</v>
      </c>
      <c r="M34" s="146">
        <f>+สระบุรี2!M6</f>
        <v>7075.8489999999993</v>
      </c>
    </row>
    <row r="35" spans="1:17" x14ac:dyDescent="0.35">
      <c r="A35" s="1" t="s">
        <v>84</v>
      </c>
      <c r="B35" s="103"/>
      <c r="C35" s="103"/>
      <c r="D35" s="103">
        <f>+นครนายก2!D6</f>
        <v>2603</v>
      </c>
      <c r="E35" s="103">
        <f>+นครนายก2!E6</f>
        <v>2567</v>
      </c>
      <c r="F35" s="146"/>
      <c r="G35" s="146"/>
      <c r="H35" s="146">
        <f>+นครนายก2!H6</f>
        <v>3215.0252</v>
      </c>
      <c r="I35" s="146">
        <f>+นครนายก2!I6</f>
        <v>3982.6612999999998</v>
      </c>
      <c r="J35" s="146"/>
      <c r="K35" s="149">
        <f t="shared" si="10"/>
        <v>123.86063971928549</v>
      </c>
      <c r="L35" s="146">
        <f>+นครนายก2!L6</f>
        <v>3206.5033000000003</v>
      </c>
      <c r="M35" s="146">
        <f>+นครนายก2!M6</f>
        <v>3971.5955000000004</v>
      </c>
    </row>
    <row r="37" spans="1:17" ht="23.25" thickBot="1" x14ac:dyDescent="0.4">
      <c r="A37" s="179" t="s">
        <v>77</v>
      </c>
      <c r="B37" s="187" t="s">
        <v>3</v>
      </c>
      <c r="C37" s="187"/>
      <c r="D37" s="187"/>
      <c r="E37" s="187"/>
      <c r="F37" s="188" t="s">
        <v>4</v>
      </c>
      <c r="G37" s="188"/>
      <c r="H37" s="188"/>
      <c r="I37" s="188"/>
      <c r="J37" s="185" t="s">
        <v>5</v>
      </c>
      <c r="K37" s="185"/>
      <c r="L37" s="185"/>
      <c r="M37" s="185"/>
      <c r="N37" s="186"/>
      <c r="O37" s="186"/>
      <c r="P37" s="186"/>
      <c r="Q37" s="186"/>
    </row>
    <row r="38" spans="1:17" ht="24" thickTop="1" thickBot="1" x14ac:dyDescent="0.4">
      <c r="A38" s="180"/>
      <c r="B38" s="184" t="s">
        <v>9</v>
      </c>
      <c r="C38" s="184"/>
      <c r="D38" s="147">
        <v>2559</v>
      </c>
      <c r="E38" s="16">
        <v>2560</v>
      </c>
      <c r="F38" s="201" t="s">
        <v>9</v>
      </c>
      <c r="G38" s="201"/>
      <c r="H38" s="148">
        <v>2559</v>
      </c>
      <c r="I38" s="42">
        <v>2560</v>
      </c>
      <c r="J38" s="202" t="s">
        <v>9</v>
      </c>
      <c r="K38" s="202"/>
      <c r="L38" s="41">
        <v>2559</v>
      </c>
      <c r="M38" s="41">
        <v>2560</v>
      </c>
      <c r="N38" s="17"/>
      <c r="O38" s="17"/>
      <c r="P38" s="17"/>
      <c r="Q38" s="17"/>
    </row>
    <row r="39" spans="1:17" ht="24" thickTop="1" thickBot="1" x14ac:dyDescent="0.4">
      <c r="A39" s="5" t="s">
        <v>78</v>
      </c>
      <c r="B39" s="103"/>
      <c r="C39" s="103"/>
      <c r="D39" s="103">
        <f>+นนทบุรี2!D7</f>
        <v>4837</v>
      </c>
      <c r="E39" s="103">
        <f>+นนทบุรี2!E7</f>
        <v>3397</v>
      </c>
      <c r="F39" s="146"/>
      <c r="G39" s="146"/>
      <c r="H39" s="146">
        <f>+นนทบุรี2!H7</f>
        <v>8524.4074000000001</v>
      </c>
      <c r="I39" s="146">
        <f>+นนทบุรี2!I7</f>
        <v>5016.2669000000014</v>
      </c>
      <c r="J39" s="146"/>
      <c r="K39" s="149">
        <f>+M39*100/L39</f>
        <v>58.880606425635747</v>
      </c>
      <c r="L39" s="146">
        <f>+นนทบุรี2!L7</f>
        <v>8519.1912999999986</v>
      </c>
      <c r="M39" s="146">
        <f>+นนทบุรี2!M7</f>
        <v>5016.1515000000009</v>
      </c>
    </row>
    <row r="40" spans="1:17" ht="23.25" thickBot="1" x14ac:dyDescent="0.4">
      <c r="A40" s="1" t="s">
        <v>79</v>
      </c>
      <c r="B40" s="103"/>
      <c r="C40" s="103"/>
      <c r="D40" s="103">
        <f>+ปทุมธานี2!D7</f>
        <v>4716</v>
      </c>
      <c r="E40" s="103">
        <f>+ปทุมธานี2!E7</f>
        <v>2850</v>
      </c>
      <c r="F40" s="146"/>
      <c r="G40" s="146"/>
      <c r="H40" s="146">
        <f>+ปทุมธานี2!H7</f>
        <v>9161.6226000000006</v>
      </c>
      <c r="I40" s="146">
        <f>+ปทุมธานี2!I7</f>
        <v>6064.3001000000004</v>
      </c>
      <c r="J40" s="146"/>
      <c r="K40" s="149">
        <f t="shared" ref="K40:K46" si="11">+M40*100/L40</f>
        <v>66.250784544686837</v>
      </c>
      <c r="L40" s="146">
        <f>+ปทุมธานี2!L7</f>
        <v>9129.0210999999999</v>
      </c>
      <c r="M40" s="146">
        <f>+ปทุมธานี2!M7</f>
        <v>6048.0481</v>
      </c>
    </row>
    <row r="41" spans="1:17" ht="23.25" thickBot="1" x14ac:dyDescent="0.4">
      <c r="A41" s="5" t="s">
        <v>36</v>
      </c>
      <c r="B41" s="103"/>
      <c r="C41" s="103"/>
      <c r="D41" s="103">
        <f>+อยุธยา2!D7</f>
        <v>5663</v>
      </c>
      <c r="E41" s="103">
        <f>+อยุธยา2!E7</f>
        <v>5029</v>
      </c>
      <c r="F41" s="146"/>
      <c r="G41" s="146"/>
      <c r="H41" s="146">
        <f>+อยุธยา2!H7</f>
        <v>6721.9830999999995</v>
      </c>
      <c r="I41" s="146">
        <f>+อยุธยา2!I7</f>
        <v>6116.632999999998</v>
      </c>
      <c r="J41" s="146"/>
      <c r="K41" s="149">
        <f t="shared" si="11"/>
        <v>90.849036261652913</v>
      </c>
      <c r="L41" s="146">
        <f>+อยุธยา2!L7</f>
        <v>6713.4612000000006</v>
      </c>
      <c r="M41" s="146">
        <f>+อยุธยา2!M7</f>
        <v>6099.1147999999994</v>
      </c>
    </row>
    <row r="42" spans="1:17" ht="23.25" thickBot="1" x14ac:dyDescent="0.4">
      <c r="A42" s="1" t="s">
        <v>80</v>
      </c>
      <c r="B42" s="103"/>
      <c r="C42" s="103"/>
      <c r="D42" s="103">
        <f>+อ่างทอง2!D7</f>
        <v>2878</v>
      </c>
      <c r="E42" s="103">
        <f>+อ่างทอง2!E7</f>
        <v>1871</v>
      </c>
      <c r="F42" s="146"/>
      <c r="G42" s="146"/>
      <c r="H42" s="146">
        <f>+อ่างทอง2!H7</f>
        <v>2792.6939000000002</v>
      </c>
      <c r="I42" s="146">
        <f>+อ่างทอง2!I7</f>
        <v>1090.1351999999999</v>
      </c>
      <c r="J42" s="146"/>
      <c r="K42" s="149">
        <f t="shared" si="11"/>
        <v>39.003122708558728</v>
      </c>
      <c r="L42" s="146">
        <f>+อ่างทอง2!L7</f>
        <v>2788.0924</v>
      </c>
      <c r="M42" s="146">
        <f>+อ่างทอง2!M7</f>
        <v>1087.4431</v>
      </c>
    </row>
    <row r="43" spans="1:17" ht="23.25" thickBot="1" x14ac:dyDescent="0.4">
      <c r="A43" s="5" t="s">
        <v>81</v>
      </c>
      <c r="B43" s="103"/>
      <c r="C43" s="103"/>
      <c r="D43" s="103">
        <f>+ลพบุรี2!D7</f>
        <v>5694</v>
      </c>
      <c r="E43" s="103">
        <f>+ลพบุรี2!E7</f>
        <v>4973</v>
      </c>
      <c r="F43" s="146"/>
      <c r="G43" s="146"/>
      <c r="H43" s="146">
        <f>+ลพบุรี2!H7</f>
        <v>7214.666400000001</v>
      </c>
      <c r="I43" s="146">
        <f>+ลพบุรี2!I7</f>
        <v>5659.8500999999997</v>
      </c>
      <c r="J43" s="146"/>
      <c r="K43" s="149">
        <f t="shared" si="11"/>
        <v>78.488335703536364</v>
      </c>
      <c r="L43" s="146">
        <f>+ลพบุรี2!L7</f>
        <v>7199.2426000000014</v>
      </c>
      <c r="M43" s="146">
        <f>+ลพบุรี2!M7</f>
        <v>5650.5657000000001</v>
      </c>
    </row>
    <row r="44" spans="1:17" ht="23.25" thickBot="1" x14ac:dyDescent="0.4">
      <c r="A44" s="1" t="s">
        <v>82</v>
      </c>
      <c r="B44" s="103"/>
      <c r="C44" s="103"/>
      <c r="D44" s="103">
        <f>+สิงห์บุรี2!D7</f>
        <v>1830</v>
      </c>
      <c r="E44" s="103">
        <f>+สิงห์บุรี2!E7</f>
        <v>147</v>
      </c>
      <c r="F44" s="146"/>
      <c r="G44" s="146"/>
      <c r="H44" s="146">
        <f>+สิงห์บุรี2!H7</f>
        <v>1993.2705000000001</v>
      </c>
      <c r="I44" s="146">
        <f>+สิงห์บุรี2!I7</f>
        <v>170.19310000000002</v>
      </c>
      <c r="J44" s="146"/>
      <c r="K44" s="149">
        <f t="shared" si="11"/>
        <v>8.5717911600393109</v>
      </c>
      <c r="L44" s="146">
        <f>+สิงห์บุรี2!L7</f>
        <v>1985.7215000000003</v>
      </c>
      <c r="M44" s="146">
        <f>+สิงห์บุรี2!M7</f>
        <v>170.21190000000001</v>
      </c>
    </row>
    <row r="45" spans="1:17" ht="23.25" thickBot="1" x14ac:dyDescent="0.4">
      <c r="A45" s="5" t="s">
        <v>83</v>
      </c>
      <c r="B45" s="103"/>
      <c r="C45" s="103"/>
      <c r="D45" s="103">
        <f>+สระบุรี2!D7</f>
        <v>5543</v>
      </c>
      <c r="E45" s="103">
        <f>+สระบุรี2!E7</f>
        <v>3697</v>
      </c>
      <c r="F45" s="146"/>
      <c r="G45" s="146"/>
      <c r="H45" s="146">
        <f>+สระบุรี2!H7</f>
        <v>6825.5936000000011</v>
      </c>
      <c r="I45" s="146">
        <f>+สระบุรี2!I7</f>
        <v>4480.9138999999996</v>
      </c>
      <c r="J45" s="146"/>
      <c r="K45" s="149">
        <f t="shared" si="11"/>
        <v>65.61750384066616</v>
      </c>
      <c r="L45" s="146">
        <f>+สระบุรี2!L7</f>
        <v>6814.5730000000003</v>
      </c>
      <c r="M45" s="146">
        <f>+สระบุรี2!M7</f>
        <v>4471.5526999999993</v>
      </c>
    </row>
    <row r="46" spans="1:17" x14ac:dyDescent="0.35">
      <c r="A46" s="1" t="s">
        <v>84</v>
      </c>
      <c r="B46" s="103"/>
      <c r="C46" s="103"/>
      <c r="D46" s="103">
        <f>+นครนายก2!D7</f>
        <v>2689</v>
      </c>
      <c r="E46" s="103">
        <f>+นครนายก2!E7</f>
        <v>2437</v>
      </c>
      <c r="F46" s="146"/>
      <c r="G46" s="146"/>
      <c r="H46" s="146">
        <f>+นครนายก2!H7</f>
        <v>3736.6967999999997</v>
      </c>
      <c r="I46" s="146">
        <f>+นครนายก2!I7</f>
        <v>3578.6511</v>
      </c>
      <c r="J46" s="146"/>
      <c r="K46" s="149">
        <f t="shared" si="11"/>
        <v>95.674489043243184</v>
      </c>
      <c r="L46" s="146">
        <f>+นครนายก2!L7</f>
        <v>3728.3341000000005</v>
      </c>
      <c r="M46" s="146">
        <f>+นครนายก2!M7</f>
        <v>3567.0645999999997</v>
      </c>
    </row>
  </sheetData>
  <mergeCells count="31">
    <mergeCell ref="N3:Q3"/>
    <mergeCell ref="A3:A4"/>
    <mergeCell ref="A1:O1"/>
    <mergeCell ref="A2:O2"/>
    <mergeCell ref="B3:E3"/>
    <mergeCell ref="F3:I3"/>
    <mergeCell ref="J3:M3"/>
    <mergeCell ref="A15:A16"/>
    <mergeCell ref="B15:E15"/>
    <mergeCell ref="F15:I15"/>
    <mergeCell ref="J15:M15"/>
    <mergeCell ref="N15:Q15"/>
    <mergeCell ref="B16:C16"/>
    <mergeCell ref="F16:G16"/>
    <mergeCell ref="J16:K16"/>
    <mergeCell ref="A26:A27"/>
    <mergeCell ref="B26:E26"/>
    <mergeCell ref="F26:I26"/>
    <mergeCell ref="J26:M26"/>
    <mergeCell ref="N26:Q26"/>
    <mergeCell ref="B27:C27"/>
    <mergeCell ref="F27:G27"/>
    <mergeCell ref="J27:K27"/>
    <mergeCell ref="A37:A38"/>
    <mergeCell ref="B37:E37"/>
    <mergeCell ref="F37:I37"/>
    <mergeCell ref="J37:M37"/>
    <mergeCell ref="N37:Q37"/>
    <mergeCell ref="B38:C38"/>
    <mergeCell ref="F38:G38"/>
    <mergeCell ref="J38:K3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B44"/>
  <sheetViews>
    <sheetView topLeftCell="F4" zoomScale="70" zoomScaleNormal="70" workbookViewId="0">
      <selection activeCell="T22" sqref="T22"/>
    </sheetView>
  </sheetViews>
  <sheetFormatPr defaultRowHeight="22.5" x14ac:dyDescent="0.35"/>
  <cols>
    <col min="2" max="2" width="16.625" customWidth="1"/>
    <col min="3" max="3" width="12" customWidth="1"/>
    <col min="4" max="5" width="11" customWidth="1"/>
    <col min="6" max="6" width="11.75" bestFit="1" customWidth="1"/>
    <col min="7" max="8" width="11" customWidth="1"/>
    <col min="9" max="9" width="10.5" customWidth="1"/>
    <col min="10" max="20" width="11" customWidth="1"/>
    <col min="21" max="21" width="10.875" customWidth="1"/>
    <col min="22" max="22" width="9.875" customWidth="1"/>
    <col min="25" max="25" width="11.875" bestFit="1" customWidth="1"/>
  </cols>
  <sheetData>
    <row r="1" spans="2:28" x14ac:dyDescent="0.35">
      <c r="B1" s="64" t="s">
        <v>66</v>
      </c>
      <c r="K1" s="74">
        <f>100/12</f>
        <v>8.3333333333333339</v>
      </c>
      <c r="L1" s="74"/>
      <c r="M1" s="74"/>
      <c r="N1" s="74"/>
      <c r="O1" s="74"/>
      <c r="P1" s="74"/>
      <c r="Q1" s="74"/>
      <c r="R1" s="74"/>
      <c r="S1" s="74"/>
      <c r="T1" s="74"/>
    </row>
    <row r="3" spans="2:28" x14ac:dyDescent="0.35">
      <c r="B3" s="213" t="s">
        <v>35</v>
      </c>
      <c r="C3" s="217" t="s">
        <v>72</v>
      </c>
      <c r="D3" s="218"/>
      <c r="E3" s="218"/>
      <c r="F3" s="218"/>
      <c r="G3" s="218"/>
      <c r="H3" s="219"/>
      <c r="I3" s="213" t="s">
        <v>67</v>
      </c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2:28" ht="56.25" customHeight="1" x14ac:dyDescent="0.35">
      <c r="B4" s="213"/>
      <c r="C4" s="67" t="s">
        <v>63</v>
      </c>
      <c r="D4" s="214" t="s">
        <v>65</v>
      </c>
      <c r="E4" s="215"/>
      <c r="F4" s="215"/>
      <c r="G4" s="215"/>
      <c r="H4" s="216"/>
      <c r="I4" s="68">
        <v>21824</v>
      </c>
      <c r="J4" s="67" t="s">
        <v>64</v>
      </c>
      <c r="K4" s="68">
        <v>21885</v>
      </c>
      <c r="L4" s="68">
        <v>21916</v>
      </c>
      <c r="M4" s="68">
        <v>21947</v>
      </c>
      <c r="N4" s="68">
        <v>21976</v>
      </c>
      <c r="O4" s="68">
        <v>22007</v>
      </c>
      <c r="P4" s="68">
        <v>22037</v>
      </c>
      <c r="Q4" s="68">
        <v>22068</v>
      </c>
      <c r="R4" s="68">
        <v>22098</v>
      </c>
      <c r="S4" s="68">
        <v>22129</v>
      </c>
      <c r="T4" s="68">
        <v>22160</v>
      </c>
      <c r="U4" s="67" t="s">
        <v>20</v>
      </c>
      <c r="V4" s="95" t="s">
        <v>293</v>
      </c>
      <c r="W4" s="65"/>
      <c r="Y4" s="158" t="s">
        <v>406</v>
      </c>
      <c r="AA4" s="211" t="s">
        <v>400</v>
      </c>
      <c r="AB4" s="211" t="s">
        <v>401</v>
      </c>
    </row>
    <row r="5" spans="2:28" ht="56.25" customHeight="1" x14ac:dyDescent="0.35">
      <c r="B5" s="67"/>
      <c r="C5" s="67"/>
      <c r="D5" s="66" t="s">
        <v>20</v>
      </c>
      <c r="E5" s="67" t="s">
        <v>68</v>
      </c>
      <c r="F5" s="67" t="s">
        <v>69</v>
      </c>
      <c r="G5" s="67" t="s">
        <v>70</v>
      </c>
      <c r="H5" s="67" t="s">
        <v>71</v>
      </c>
      <c r="I5" s="68"/>
      <c r="J5" s="67"/>
      <c r="K5" s="80"/>
      <c r="L5" s="157"/>
      <c r="M5" s="157"/>
      <c r="N5" s="157"/>
      <c r="O5" s="157"/>
      <c r="P5" s="157"/>
      <c r="Q5" s="157"/>
      <c r="R5" s="157"/>
      <c r="S5" s="157"/>
      <c r="T5" s="157"/>
      <c r="U5" s="93" t="s">
        <v>292</v>
      </c>
      <c r="V5" s="94">
        <f>+K1*12</f>
        <v>100</v>
      </c>
      <c r="W5" s="65"/>
      <c r="Y5" s="158" t="s">
        <v>410</v>
      </c>
      <c r="Z5">
        <f>+K1*12</f>
        <v>100</v>
      </c>
      <c r="AA5" s="212"/>
      <c r="AB5" s="212"/>
    </row>
    <row r="6" spans="2:28" x14ac:dyDescent="0.35">
      <c r="B6" s="69" t="s">
        <v>36</v>
      </c>
      <c r="C6" s="71">
        <f>+dataอยุธยา!D17</f>
        <v>24872</v>
      </c>
      <c r="D6" s="72">
        <f>+E6+F6+G6+H6</f>
        <v>37508.864699999998</v>
      </c>
      <c r="E6" s="72">
        <f>+dataอยุธยา!L5+dataอยุธยา!L6+dataอยุธยา!L7</f>
        <v>9901.0113000000001</v>
      </c>
      <c r="F6" s="72">
        <f>+dataอยุธยา!L8+dataอยุธยา!L9+dataอยุธยา!L10</f>
        <v>8910.6108000000004</v>
      </c>
      <c r="G6" s="72">
        <f>+dataอยุธยา!L11+dataอยุธยา!L12+dataอยุธยา!L13</f>
        <v>8779.8090999999986</v>
      </c>
      <c r="H6" s="72">
        <f>+dataอยุธยา!L14+dataอยุธยา!L15+dataอยุธยา!L16</f>
        <v>9917.4334999999992</v>
      </c>
      <c r="I6" s="72">
        <f>+dataอยุธยา!M5</f>
        <v>3513.7822000000001</v>
      </c>
      <c r="J6" s="62">
        <f>+dataอยุธยา!M6</f>
        <v>3330.1617999999999</v>
      </c>
      <c r="K6" s="72">
        <f>+dataอยุธยา!M7</f>
        <v>3209.0853000000002</v>
      </c>
      <c r="L6" s="72">
        <f>+dataอยุธยา!M8</f>
        <v>2990.0209</v>
      </c>
      <c r="M6" s="72">
        <f>+dataอยุธยา!M9</f>
        <v>3008.6916999999999</v>
      </c>
      <c r="N6" s="72">
        <f>+dataอยุธยา!M10</f>
        <v>3342.3823000000002</v>
      </c>
      <c r="O6" s="72">
        <f>+dataอยุธยา!M11</f>
        <v>3015.5342999999998</v>
      </c>
      <c r="P6" s="72">
        <f>+dataอยุธยา!M12</f>
        <v>3034.8047000000001</v>
      </c>
      <c r="Q6" s="72">
        <f>+dataอยุธยา!M13</f>
        <v>3094.8424</v>
      </c>
      <c r="R6" s="72">
        <f>+dataอยุธยา!M14</f>
        <v>3471.0497</v>
      </c>
      <c r="S6" s="72">
        <f>+dataอยุธยา!M15</f>
        <v>3461.8444</v>
      </c>
      <c r="T6" s="72">
        <f>+dataอยุธยา!M16</f>
        <v>3384.6028999999999</v>
      </c>
      <c r="U6" s="72">
        <f>SUM(I6:T6)</f>
        <v>38856.802599999995</v>
      </c>
      <c r="V6" s="72">
        <f>+U6*100/D6</f>
        <v>103.59365155618799</v>
      </c>
      <c r="Y6" s="146">
        <f>SUM(I6:T6)</f>
        <v>38856.802599999995</v>
      </c>
      <c r="Z6" s="159">
        <f>+Y6*100/D6</f>
        <v>103.59365155618799</v>
      </c>
    </row>
    <row r="7" spans="2:28" x14ac:dyDescent="0.35">
      <c r="B7" s="69" t="s">
        <v>37</v>
      </c>
      <c r="C7" s="71">
        <f>+dataอยุธยา!D34</f>
        <v>8152</v>
      </c>
      <c r="D7" s="72">
        <f t="shared" ref="D7:D21" si="0">+E7+F7+G7+H7</f>
        <v>9655.1589000000022</v>
      </c>
      <c r="E7" s="62">
        <f>+dataอยุธยา!L22+dataอยุธยา!L23+dataอยุธยา!L24</f>
        <v>2646.9630000000002</v>
      </c>
      <c r="F7" s="62">
        <f>+dataอยุธยา!L25+dataอยุธยา!L26+dataอยุธยา!L27</f>
        <v>2492.5898999999999</v>
      </c>
      <c r="G7" s="62">
        <f>+dataอยุธยา!L28+dataอยุธยา!L29+dataอยุธยา!L30</f>
        <v>2108.19</v>
      </c>
      <c r="H7" s="62">
        <f>+dataอยุธยา!L31+dataอยุธยา!L32+dataอยุธยา!L33</f>
        <v>2407.4160000000002</v>
      </c>
      <c r="I7" s="62">
        <f>+dataอยุธยา!M22</f>
        <v>929.45299999999997</v>
      </c>
      <c r="J7" s="62">
        <f>+dataอยุธยา!M23</f>
        <v>867.03129999999999</v>
      </c>
      <c r="K7" s="62">
        <f>+dataอยุธยา!M24</f>
        <v>977.19230000000005</v>
      </c>
      <c r="L7" s="62">
        <f>+dataอยุธยา!M25</f>
        <v>999.32190000000003</v>
      </c>
      <c r="M7" s="62">
        <f>+dataอยุธยา!M26</f>
        <v>839.08500000000004</v>
      </c>
      <c r="N7" s="62">
        <f>+dataอยุธยา!M27</f>
        <v>1103.3864000000001</v>
      </c>
      <c r="O7" s="62">
        <f>+dataอยุธยา!M28</f>
        <v>925.13990000000001</v>
      </c>
      <c r="P7" s="62">
        <f>+dataอยุธยา!M29</f>
        <v>950.05399999999997</v>
      </c>
      <c r="Q7" s="62">
        <f>+dataอยุธยา!M30</f>
        <v>990.37909999999999</v>
      </c>
      <c r="R7" s="62">
        <f>+dataอยุธยา!M31</f>
        <v>1046.9423999999999</v>
      </c>
      <c r="S7" s="62">
        <f>+dataอยุธยา!M32</f>
        <v>1089.3006</v>
      </c>
      <c r="T7" s="62">
        <f>+dataอยุธยา!M33</f>
        <v>552.57799999999997</v>
      </c>
      <c r="U7" s="72">
        <f t="shared" ref="U7:U22" si="1">SUM(I7:T7)</f>
        <v>11269.8639</v>
      </c>
      <c r="V7" s="72">
        <f t="shared" ref="V7:V22" si="2">+U7*100/D7</f>
        <v>116.72375376442534</v>
      </c>
      <c r="Y7" s="146">
        <f t="shared" ref="Y7:Y22" si="3">SUM(I7:T7)</f>
        <v>11269.8639</v>
      </c>
      <c r="Z7" s="159">
        <f>+Y7*100/D7</f>
        <v>116.72375376442534</v>
      </c>
    </row>
    <row r="8" spans="2:28" x14ac:dyDescent="0.35">
      <c r="B8" s="69" t="s">
        <v>38</v>
      </c>
      <c r="C8" s="71">
        <f>+dataอยุธยา!D51</f>
        <v>2431</v>
      </c>
      <c r="D8" s="72">
        <f t="shared" si="0"/>
        <v>1608.9806999999998</v>
      </c>
      <c r="E8" s="62">
        <f>+dataอยุธยา!L39+dataอยุธยา!L40+++dataอยุธยา!L41</f>
        <v>424.41419999999994</v>
      </c>
      <c r="F8" s="62">
        <f>+dataอยุธยา!L42+dataอยุธยา!L43+dataอยุธยา!L44</f>
        <v>413.22799999999995</v>
      </c>
      <c r="G8" s="62">
        <f>+dataอยุธยา!L45+dataอยุธยา!L46+dataอยุธยา!L47</f>
        <v>397.46169999999995</v>
      </c>
      <c r="H8" s="62">
        <f>+dataอยุธยา!L48+dataอยุธยา!L49+dataอยุธยา!L50</f>
        <v>373.8768</v>
      </c>
      <c r="I8" s="62">
        <f>+dataอยุธยา!M39</f>
        <v>125.2998</v>
      </c>
      <c r="J8" s="62">
        <f>+dataอยุธยา!M40</f>
        <v>144.19479999999999</v>
      </c>
      <c r="K8" s="62">
        <f>+dataอยุธยา!M41</f>
        <v>140.84809999999999</v>
      </c>
      <c r="L8" s="62">
        <f>+dataอยุธยา!M42</f>
        <v>113.2231</v>
      </c>
      <c r="M8" s="62">
        <f>+dataอยุธยา!M43</f>
        <v>106.06100000000001</v>
      </c>
      <c r="N8" s="62">
        <f>+dataอยุธยา!M44</f>
        <v>125.27030000000001</v>
      </c>
      <c r="O8" s="62">
        <f>+dataอยุธยา!M45</f>
        <v>117.367</v>
      </c>
      <c r="P8" s="62">
        <f>+dataอยุธยา!M46</f>
        <v>118.059</v>
      </c>
      <c r="Q8" s="62">
        <f>+dataอยุธยา!M47</f>
        <v>131.90719999999999</v>
      </c>
      <c r="R8" s="62">
        <f>+dataอยุธยา!M48</f>
        <v>121.4539</v>
      </c>
      <c r="S8" s="62">
        <f>+dataอยุธยา!M49</f>
        <v>139.67330000000001</v>
      </c>
      <c r="T8" s="62">
        <f>+dataอยุธยา!M50</f>
        <v>140.5992</v>
      </c>
      <c r="U8" s="72">
        <f t="shared" si="1"/>
        <v>1523.9566999999997</v>
      </c>
      <c r="V8" s="72">
        <f t="shared" si="2"/>
        <v>94.71566066640824</v>
      </c>
      <c r="Y8" s="146">
        <f t="shared" si="3"/>
        <v>1523.9566999999997</v>
      </c>
      <c r="Z8" s="159">
        <f>+Y8*100/D8</f>
        <v>94.71566066640824</v>
      </c>
    </row>
    <row r="9" spans="2:28" x14ac:dyDescent="0.35">
      <c r="B9" s="69" t="s">
        <v>51</v>
      </c>
      <c r="C9" s="71">
        <f>+dataอยุธยา!D69</f>
        <v>2100</v>
      </c>
      <c r="D9" s="72">
        <f t="shared" si="0"/>
        <v>1472.6284000000001</v>
      </c>
      <c r="E9" s="62">
        <f>+dataอยุธยา!L57+dataอยุธยา!L58+dataอยุธยา!L59</f>
        <v>415.7371</v>
      </c>
      <c r="F9" s="62">
        <f>+dataอยุธยา!L60+dataอยุธยา!L61+dataอยุธยา!L62</f>
        <v>418.45690000000002</v>
      </c>
      <c r="G9" s="62">
        <f>+dataอยุธยา!L63+dataอยุธยา!L64+dataอยุธยา!L65</f>
        <v>321.13210000000004</v>
      </c>
      <c r="H9" s="62">
        <f>+dataอยุธยา!L66+dataอยุธยา!L67+dataอยุธยา!L68</f>
        <v>317.3023</v>
      </c>
      <c r="I9" s="62">
        <f>+dataอยุธยา!M57</f>
        <v>133.44560000000001</v>
      </c>
      <c r="J9" s="62">
        <f>+dataอยุธยา!M58</f>
        <v>117.55970000000001</v>
      </c>
      <c r="K9" s="62">
        <f>+dataอยุธยา!M59</f>
        <v>88.999399999999994</v>
      </c>
      <c r="L9" s="62">
        <f>+dataอยุธยา!M60</f>
        <v>94.800299999999993</v>
      </c>
      <c r="M9" s="62">
        <f>+dataอยุธยา!M61</f>
        <v>95.039000000000001</v>
      </c>
      <c r="N9" s="62">
        <f>+dataอยุธยา!M62</f>
        <v>99.429000000000002</v>
      </c>
      <c r="O9" s="62">
        <f>+dataอยุธยา!M63</f>
        <v>93.434200000000004</v>
      </c>
      <c r="P9" s="62">
        <f>+dataอยุธยา!M64</f>
        <v>117.2298</v>
      </c>
      <c r="Q9" s="62">
        <f>+dataอยุธยา!M65</f>
        <v>113.637</v>
      </c>
      <c r="R9" s="62">
        <f>+dataอยุธยา!M66</f>
        <v>128.99610000000001</v>
      </c>
      <c r="S9" s="62">
        <f>+dataอยุธยา!M67</f>
        <v>111.6041</v>
      </c>
      <c r="T9" s="62">
        <f>+dataอยุธยา!M68</f>
        <v>115.8883</v>
      </c>
      <c r="U9" s="72">
        <f t="shared" si="1"/>
        <v>1310.0625000000002</v>
      </c>
      <c r="V9" s="72">
        <f t="shared" si="2"/>
        <v>88.960833568061048</v>
      </c>
      <c r="Y9" s="146">
        <f t="shared" si="3"/>
        <v>1310.0625000000002</v>
      </c>
      <c r="Z9" s="159">
        <f t="shared" ref="Z9:Z21" si="4">+Y9*100/D9</f>
        <v>88.960833568061048</v>
      </c>
    </row>
    <row r="10" spans="2:28" x14ac:dyDescent="0.35">
      <c r="B10" s="69" t="s">
        <v>39</v>
      </c>
      <c r="C10" s="71">
        <f>+dataอยุธยา!D87</f>
        <v>1666</v>
      </c>
      <c r="D10" s="72">
        <f t="shared" si="0"/>
        <v>1023.5187999999999</v>
      </c>
      <c r="E10" s="62">
        <f>+dataอยุธยา!L75+dataอยุธยา!L76+dataอยุธยา!L77</f>
        <v>261.0061</v>
      </c>
      <c r="F10" s="62">
        <f>+dataอยุธยา!L78+dataอยุธยา!L79+dataอยุธยา!L80</f>
        <v>264.88170000000002</v>
      </c>
      <c r="G10" s="62">
        <f>+dataอยุธยา!L81+dataอยุธยา!L82+dataอยุธยา!L83</f>
        <v>223.4794</v>
      </c>
      <c r="H10" s="62">
        <f>+dataอยุธยา!L84+dataอยุธยา!L85+dataอยุธยา!L86</f>
        <v>274.15160000000003</v>
      </c>
      <c r="I10" s="62">
        <f>+dataอยุธยา!M75</f>
        <v>114.673</v>
      </c>
      <c r="J10" s="62">
        <f>+dataอยุธยา!M76</f>
        <v>106.7362</v>
      </c>
      <c r="K10" s="62">
        <f>+dataอยุธยา!M77</f>
        <v>77.531000000000006</v>
      </c>
      <c r="L10" s="62">
        <f>+dataอยุธยา!M78</f>
        <v>87.233599999999996</v>
      </c>
      <c r="M10" s="62">
        <f>+dataอยุธยา!M79</f>
        <v>90.984999999999999</v>
      </c>
      <c r="N10" s="62">
        <f>+dataอยุธยา!M80</f>
        <v>87.455299999999994</v>
      </c>
      <c r="O10" s="62">
        <f>+dataอยุธยา!M81</f>
        <v>90.769599999999997</v>
      </c>
      <c r="P10" s="62">
        <f>+dataอยุธยา!M82</f>
        <v>89.9</v>
      </c>
      <c r="Q10" s="62">
        <f>+dataอยุธยา!M83</f>
        <v>117.7988</v>
      </c>
      <c r="R10" s="62">
        <f>+dataอยุธยา!M84</f>
        <v>125.2861</v>
      </c>
      <c r="S10" s="62">
        <f>+dataอยุธยา!M85</f>
        <v>110.11069999999999</v>
      </c>
      <c r="T10" s="62">
        <f>+dataอยุธยา!M86</f>
        <v>113.5594</v>
      </c>
      <c r="U10" s="72">
        <f t="shared" si="1"/>
        <v>1212.0387000000001</v>
      </c>
      <c r="V10" s="72">
        <f t="shared" si="2"/>
        <v>118.41880188229079</v>
      </c>
      <c r="Y10" s="146">
        <f t="shared" si="3"/>
        <v>1212.0387000000001</v>
      </c>
      <c r="Z10" s="159">
        <f t="shared" si="4"/>
        <v>118.41880188229079</v>
      </c>
    </row>
    <row r="11" spans="2:28" x14ac:dyDescent="0.35">
      <c r="B11" s="69" t="s">
        <v>40</v>
      </c>
      <c r="C11" s="71">
        <f>+dataอยุธยา!D104</f>
        <v>1076</v>
      </c>
      <c r="D11" s="72">
        <f t="shared" si="0"/>
        <v>651.90840000000003</v>
      </c>
      <c r="E11" s="62">
        <f>+dataอยุธยา!L92+dataอยุธยา!L93+dataอยุธยา!L94</f>
        <v>152.46100000000001</v>
      </c>
      <c r="F11" s="62">
        <f>+dataอยุธยา!L95+dataอยุธยา!L96+dataอยุธยา!L97</f>
        <v>166.24950000000001</v>
      </c>
      <c r="G11" s="62">
        <f>+dataอยุธยา!L98+dataอยุธยา!L99+dataอยุธยา!L100</f>
        <v>157.60429999999999</v>
      </c>
      <c r="H11" s="62">
        <f>+dataอยุธยา!L101+dataอยุธยา!L102+dataอยุธยา!L103</f>
        <v>175.59360000000001</v>
      </c>
      <c r="I11" s="62">
        <f>+dataอยุธยา!M92</f>
        <v>66.522300000000001</v>
      </c>
      <c r="J11" s="62">
        <f>+dataอยุธยา!M93</f>
        <v>52.775799999999997</v>
      </c>
      <c r="K11" s="62">
        <f>+dataอยุธยา!M94</f>
        <v>69.654200000000003</v>
      </c>
      <c r="L11" s="62">
        <f>+dataอยุธยา!M95</f>
        <v>49.245699999999999</v>
      </c>
      <c r="M11" s="62">
        <f>+dataอยุธยา!M96</f>
        <v>41.468000000000004</v>
      </c>
      <c r="N11" s="62">
        <f>+dataอยุธยา!M97</f>
        <v>49.5244</v>
      </c>
      <c r="O11" s="62">
        <f>+dataอยุธยา!M98</f>
        <v>54.7395</v>
      </c>
      <c r="P11" s="62">
        <f>+dataอยุธยา!M99</f>
        <v>61.860599999999998</v>
      </c>
      <c r="Q11" s="62">
        <f>+dataอยุธยา!M100</f>
        <v>48.628399999999999</v>
      </c>
      <c r="R11" s="62">
        <f>+dataอยุธยา!M101</f>
        <v>29.754100000000001</v>
      </c>
      <c r="S11" s="62">
        <f>+dataอยุธยา!M102</f>
        <v>58.335599999999999</v>
      </c>
      <c r="T11" s="62">
        <f>+dataอยุธยา!M103</f>
        <v>45.194699999999997</v>
      </c>
      <c r="U11" s="72">
        <f t="shared" si="1"/>
        <v>627.70330000000001</v>
      </c>
      <c r="V11" s="72">
        <f t="shared" si="2"/>
        <v>96.287039712941265</v>
      </c>
      <c r="Y11" s="146">
        <f t="shared" si="3"/>
        <v>627.70330000000001</v>
      </c>
      <c r="Z11" s="159">
        <f t="shared" si="4"/>
        <v>96.287039712941265</v>
      </c>
    </row>
    <row r="12" spans="2:28" x14ac:dyDescent="0.35">
      <c r="B12" s="69" t="s">
        <v>41</v>
      </c>
      <c r="C12" s="71">
        <f>+dataอยุธยา!D121</f>
        <v>3071</v>
      </c>
      <c r="D12" s="72">
        <f t="shared" si="0"/>
        <v>2106.2388999999998</v>
      </c>
      <c r="E12" s="62">
        <f>+dataอยุธยา!L109+dataอยุธยา!L110+dataอยุธยา!L111</f>
        <v>573.95489999999995</v>
      </c>
      <c r="F12" s="62">
        <f>+dataอยุธยา!L112+dataอยุธยา!L113+dataอยุธยา!L114</f>
        <v>505.48039999999997</v>
      </c>
      <c r="G12" s="62">
        <f>+dataอยุธยา!L115+dataอยุธยา!L116+dataอยุธยา!L117</f>
        <v>480.11169999999993</v>
      </c>
      <c r="H12" s="62">
        <f>+dataอยุธยา!L118+dataอยุธยา!L119+dataอยุธยา!L120</f>
        <v>546.69190000000003</v>
      </c>
      <c r="I12" s="62">
        <f>+dataอยุธยา!M109</f>
        <v>197.9888</v>
      </c>
      <c r="J12" s="62">
        <f>+dataอยุธยา!M110</f>
        <v>175.94370000000001</v>
      </c>
      <c r="K12" s="62">
        <f>+dataอยุธยา!M111</f>
        <v>187.8751</v>
      </c>
      <c r="L12" s="62">
        <f>+dataอยุธยา!M112</f>
        <v>194.95779999999999</v>
      </c>
      <c r="M12" s="62">
        <f>+dataอยุธยา!M113</f>
        <v>136.97380000000001</v>
      </c>
      <c r="N12" s="62">
        <f>+dataอยุธยา!M114</f>
        <v>172.7655</v>
      </c>
      <c r="O12" s="62">
        <f>+dataอยุธยา!M115</f>
        <v>175.8972</v>
      </c>
      <c r="P12" s="62">
        <f>+dataอยุธยา!M116</f>
        <v>197.69669999999999</v>
      </c>
      <c r="Q12" s="62">
        <f>+dataอยุธยา!M117</f>
        <v>229.41730000000001</v>
      </c>
      <c r="R12" s="62">
        <f>+dataอยุธยา!M118</f>
        <v>222.33699999999999</v>
      </c>
      <c r="S12" s="62">
        <f>+dataอยุธยา!M119</f>
        <v>230.107</v>
      </c>
      <c r="T12" s="62">
        <f>+dataอยุธยา!M120</f>
        <v>229.2859</v>
      </c>
      <c r="U12" s="72">
        <f t="shared" si="1"/>
        <v>2351.2457999999997</v>
      </c>
      <c r="V12" s="72">
        <f t="shared" si="2"/>
        <v>111.63243637746885</v>
      </c>
      <c r="Y12" s="146">
        <f t="shared" si="3"/>
        <v>2351.2457999999997</v>
      </c>
      <c r="Z12" s="159">
        <f t="shared" si="4"/>
        <v>111.63243637746885</v>
      </c>
    </row>
    <row r="13" spans="2:28" x14ac:dyDescent="0.35">
      <c r="B13" s="69" t="s">
        <v>42</v>
      </c>
      <c r="C13" s="71">
        <f>+dataอยุธยา!D138</f>
        <v>1913</v>
      </c>
      <c r="D13" s="72">
        <f t="shared" si="0"/>
        <v>1149.5684000000001</v>
      </c>
      <c r="E13" s="62">
        <f>+dataอยุธยา!L126+dataอยุธยา!L127+dataอยุธยา!L128</f>
        <v>309.26490000000001</v>
      </c>
      <c r="F13" s="62">
        <f>+dataอยุธยา!L129+dataอยุธยา!L130+dataอยุธยา!L131</f>
        <v>270.77850000000001</v>
      </c>
      <c r="G13" s="62">
        <f>+dataอยุธยา!L132+dataอยุธยา!L133+dataอยุธยา!L134</f>
        <v>234.46730000000002</v>
      </c>
      <c r="H13" s="62">
        <f>+dataอยุธยา!L135+dataอยุธยา!L136+dataอยุธยา!L137</f>
        <v>335.05770000000001</v>
      </c>
      <c r="I13" s="62">
        <f>+dataอยุธยา!M126</f>
        <v>138.8124</v>
      </c>
      <c r="J13" s="62">
        <f>+dataอยุธยา!M127</f>
        <v>112.49760000000001</v>
      </c>
      <c r="K13" s="62">
        <f>+dataอยุธยา!M128</f>
        <v>120.9284</v>
      </c>
      <c r="L13" s="62">
        <f>+dataอยุธยา!M129</f>
        <v>108.64870000000001</v>
      </c>
      <c r="M13" s="62">
        <f>+dataอยุธยา!M130</f>
        <v>117.7059</v>
      </c>
      <c r="N13" s="62">
        <f>+dataอยุธยา!M131</f>
        <v>103.1122</v>
      </c>
      <c r="O13" s="62">
        <f>+dataอยุธยา!M132</f>
        <v>100.4</v>
      </c>
      <c r="P13" s="62">
        <f>+dataอยุธยา!M133</f>
        <v>93.742400000000004</v>
      </c>
      <c r="Q13" s="62">
        <f>+dataอยุธยา!M134</f>
        <v>112.48099999999999</v>
      </c>
      <c r="R13" s="62">
        <f>+dataอยุธยา!M135</f>
        <v>100.96210000000001</v>
      </c>
      <c r="S13" s="62">
        <f>+dataอยุธยา!M136</f>
        <v>140.88499999999999</v>
      </c>
      <c r="T13" s="62">
        <f>+dataอยุธยา!M137</f>
        <v>94.419899999999998</v>
      </c>
      <c r="U13" s="72">
        <f t="shared" si="1"/>
        <v>1344.5956000000001</v>
      </c>
      <c r="V13" s="72">
        <f t="shared" si="2"/>
        <v>116.96525409014373</v>
      </c>
      <c r="Y13" s="146">
        <f t="shared" si="3"/>
        <v>1344.5956000000001</v>
      </c>
      <c r="Z13" s="159">
        <f t="shared" si="4"/>
        <v>116.96525409014373</v>
      </c>
    </row>
    <row r="14" spans="2:28" x14ac:dyDescent="0.35">
      <c r="B14" s="69" t="s">
        <v>43</v>
      </c>
      <c r="C14" s="71">
        <f>+dataอยุธยา!D156</f>
        <v>1925</v>
      </c>
      <c r="D14" s="72">
        <f t="shared" si="0"/>
        <v>1349.5907999999999</v>
      </c>
      <c r="E14" s="62">
        <f>+dataอยุธยา!L144+dataอยุธยา!L145+dataอยุธยา!L146</f>
        <v>352.45479999999998</v>
      </c>
      <c r="F14" s="62">
        <f>+dataอยุธยา!L147+dataอยุธยา!L148+dataอยุธยา!L149</f>
        <v>318.26459999999997</v>
      </c>
      <c r="G14" s="62">
        <f>+dataอยุธยา!L150+dataอยุธยา!L151+dataอยุธยา!L152</f>
        <v>303.11059999999998</v>
      </c>
      <c r="H14" s="62">
        <f>+dataอยุธยา!L153+dataอยุธยา!L154+dataอยุธยา!L155</f>
        <v>375.76080000000002</v>
      </c>
      <c r="I14" s="62">
        <f>+dataอยุธยา!M144</f>
        <v>118.58369999999999</v>
      </c>
      <c r="J14" s="62">
        <f>+dataอยุธยา!M145</f>
        <v>93.063999999999993</v>
      </c>
      <c r="K14" s="62">
        <f>+dataอยุธยา!M146</f>
        <v>112.7366</v>
      </c>
      <c r="L14" s="62">
        <f>+dataอยุธยา!M147</f>
        <v>117.5621</v>
      </c>
      <c r="M14" s="62">
        <f>+dataอยุธยา!M148</f>
        <v>89.726799999999997</v>
      </c>
      <c r="N14" s="62">
        <f>+dataอยุธยา!M149</f>
        <v>127.9456</v>
      </c>
      <c r="O14" s="62">
        <f>+dataอยุธยา!M150</f>
        <v>132.01509999999999</v>
      </c>
      <c r="P14" s="62">
        <f>+dataอยุธยา!M151</f>
        <v>147.0797</v>
      </c>
      <c r="Q14" s="62">
        <f>+dataอยุธยา!M152</f>
        <v>83.421800000000005</v>
      </c>
      <c r="R14" s="62">
        <f>+dataอยุธยา!M153</f>
        <v>118.9742</v>
      </c>
      <c r="S14" s="62">
        <f>+dataอยุธยา!M154</f>
        <v>124.7616</v>
      </c>
      <c r="T14" s="62">
        <f>+dataอยุธยา!M155</f>
        <v>125.539</v>
      </c>
      <c r="U14" s="72">
        <f t="shared" si="1"/>
        <v>1391.4101999999998</v>
      </c>
      <c r="V14" s="72">
        <f t="shared" si="2"/>
        <v>103.09867257542064</v>
      </c>
      <c r="Y14" s="146">
        <f t="shared" si="3"/>
        <v>1391.4101999999998</v>
      </c>
      <c r="Z14" s="159">
        <f t="shared" si="4"/>
        <v>103.09867257542064</v>
      </c>
    </row>
    <row r="15" spans="2:28" x14ac:dyDescent="0.35">
      <c r="B15" s="69" t="s">
        <v>44</v>
      </c>
      <c r="C15" s="71">
        <f>+dataอยุธยา!D173</f>
        <v>2192</v>
      </c>
      <c r="D15" s="72">
        <f t="shared" si="0"/>
        <v>1474.4943000000001</v>
      </c>
      <c r="E15" s="62">
        <f>+dataอยุธยา!L161+dataอยุธยา!L162+dataอยุธยา!L163</f>
        <v>400.32060000000001</v>
      </c>
      <c r="F15" s="62">
        <f>+dataอยุธยา!L164+dataอยุธยา!L165+dataอยุธยา!L166</f>
        <v>374.7201</v>
      </c>
      <c r="G15" s="62">
        <f>+dataอยุธยา!L167+dataอยุธยา!L168+dataอยุธยา!L169</f>
        <v>347.9855</v>
      </c>
      <c r="H15" s="62">
        <f>+dataอยุธยา!L170+dataอยุธยา!L171+dataอยุธยา!L172</f>
        <v>351.46809999999999</v>
      </c>
      <c r="I15" s="62">
        <f>+dataอยุธยา!M161</f>
        <v>118.2094</v>
      </c>
      <c r="J15" s="62">
        <f>+dataอยุธยา!M162</f>
        <v>133.37090000000001</v>
      </c>
      <c r="K15" s="62">
        <f>+dataอยุธยา!M163</f>
        <v>109.2572</v>
      </c>
      <c r="L15" s="62">
        <f>+dataอยุธยา!M164</f>
        <v>122.315</v>
      </c>
      <c r="M15" s="62">
        <f>+dataอยุธยา!M165</f>
        <v>92.600999999999999</v>
      </c>
      <c r="N15" s="62">
        <f>+dataอยุธยา!M166</f>
        <v>109.6421</v>
      </c>
      <c r="O15" s="62">
        <f>+dataอยุธยา!M167</f>
        <v>73.069299999999998</v>
      </c>
      <c r="P15" s="62">
        <f>+dataอยุธยา!M168</f>
        <v>105.655</v>
      </c>
      <c r="Q15" s="62">
        <f>+dataอยุธยา!M169</f>
        <v>138.02029999999999</v>
      </c>
      <c r="R15" s="62">
        <f>+dataอยุธยา!M170</f>
        <v>131.9041</v>
      </c>
      <c r="S15" s="62">
        <f>+dataอยุธยา!M171</f>
        <v>154.47669999999999</v>
      </c>
      <c r="T15" s="62">
        <f>+dataอยุธยา!M172</f>
        <v>113.0307</v>
      </c>
      <c r="U15" s="72">
        <f t="shared" si="1"/>
        <v>1401.5517</v>
      </c>
      <c r="V15" s="72">
        <f t="shared" si="2"/>
        <v>95.053042931396874</v>
      </c>
      <c r="Y15" s="146">
        <f t="shared" si="3"/>
        <v>1401.5517</v>
      </c>
      <c r="Z15" s="159">
        <f t="shared" si="4"/>
        <v>95.053042931396874</v>
      </c>
    </row>
    <row r="16" spans="2:28" x14ac:dyDescent="0.35">
      <c r="B16" s="69" t="s">
        <v>45</v>
      </c>
      <c r="C16" s="71">
        <f>+dataอยุธยา!D190</f>
        <v>1687</v>
      </c>
      <c r="D16" s="72">
        <f t="shared" si="0"/>
        <v>1074.4121</v>
      </c>
      <c r="E16" s="62">
        <f>+dataอยุธยา!L178+dataอยุธยา!L179+dataอยุธยา!L180</f>
        <v>274.69229999999999</v>
      </c>
      <c r="F16" s="62">
        <f>+dataอยุธยา!L181+dataอยุธยา!L182+dataอยุธยา!L183</f>
        <v>264.38909999999998</v>
      </c>
      <c r="G16" s="62">
        <f>+dataอยุธยา!L184+dataอยุธยา!L185+dataอยุธยา!L186</f>
        <v>265.29609999999997</v>
      </c>
      <c r="H16" s="62">
        <f>+dataอยุธยา!L187+dataอยุธยา!L188+dataอยุธยา!L189</f>
        <v>270.03460000000001</v>
      </c>
      <c r="I16" s="62">
        <f>+dataอยุธยา!M178</f>
        <v>84.272300000000001</v>
      </c>
      <c r="J16" s="62">
        <f>+dataอยุธยา!M179</f>
        <v>84.069800000000001</v>
      </c>
      <c r="K16" s="62">
        <f>+dataอยุธยา!M180</f>
        <v>75.8309</v>
      </c>
      <c r="L16" s="62">
        <f>+dataอยุธยา!M181</f>
        <v>88.647000000000006</v>
      </c>
      <c r="M16" s="62">
        <f>+dataอยุธยา!M182</f>
        <v>80.045699999999997</v>
      </c>
      <c r="N16" s="62">
        <f>+dataอยุธยา!M183</f>
        <v>86.186999999999998</v>
      </c>
      <c r="O16" s="62">
        <f>+dataอยุธยา!M184</f>
        <v>72.956599999999995</v>
      </c>
      <c r="P16" s="62">
        <f>+dataอยุธยา!M185</f>
        <v>82.0625</v>
      </c>
      <c r="Q16" s="62">
        <f>+dataอยุธยา!M186</f>
        <v>78.182100000000005</v>
      </c>
      <c r="R16" s="62">
        <f>+dataอยุธยา!M187</f>
        <v>67.089600000000004</v>
      </c>
      <c r="S16" s="62">
        <f>+dataอยุธยา!M188</f>
        <v>68.099100000000007</v>
      </c>
      <c r="T16" s="62">
        <f>+dataอยุธยา!M189</f>
        <v>49.160299999999999</v>
      </c>
      <c r="U16" s="72">
        <f t="shared" si="1"/>
        <v>916.60290000000009</v>
      </c>
      <c r="V16" s="72">
        <f t="shared" si="2"/>
        <v>85.312041813378684</v>
      </c>
      <c r="Y16" s="146">
        <f t="shared" si="3"/>
        <v>916.60290000000009</v>
      </c>
      <c r="Z16" s="159">
        <f t="shared" si="4"/>
        <v>85.312041813378684</v>
      </c>
    </row>
    <row r="17" spans="2:26" x14ac:dyDescent="0.35">
      <c r="B17" s="69" t="s">
        <v>46</v>
      </c>
      <c r="C17" s="71">
        <f>+dataอยุธยา!D207</f>
        <v>2198</v>
      </c>
      <c r="D17" s="72">
        <f t="shared" si="0"/>
        <v>1583.3016000000002</v>
      </c>
      <c r="E17" s="62">
        <f>+dataอยุธยา!L195+dataอยุธยา!L196+dataอยุธยา!L197</f>
        <v>388.36189999999999</v>
      </c>
      <c r="F17" s="62">
        <f>+dataอยุธยา!L198+dataอยุธยา!L199+dataอยุธยา!L200</f>
        <v>371.78499999999997</v>
      </c>
      <c r="G17" s="62">
        <f>+dataอยุธยา!L201+dataอยุธยา!L202+dataอยุธยา!L203</f>
        <v>388.77650000000006</v>
      </c>
      <c r="H17" s="62">
        <f>+dataอยุธยา!L204+dataอยุธยา!L205+dataอยุธยา!L206</f>
        <v>434.37819999999999</v>
      </c>
      <c r="I17" s="62">
        <f>+dataอยุธยา!M195</f>
        <v>146.14349999999999</v>
      </c>
      <c r="J17" s="62">
        <f>+dataอยุธยา!M196</f>
        <v>143.1934</v>
      </c>
      <c r="K17" s="62">
        <f>+dataอยุธยา!M197</f>
        <v>146.39179999999999</v>
      </c>
      <c r="L17" s="62">
        <f>+dataอยุธยา!M198</f>
        <v>136.66239999999999</v>
      </c>
      <c r="M17" s="62">
        <f>+dataอยุธยา!M199</f>
        <v>138.30449999999999</v>
      </c>
      <c r="N17" s="62">
        <f>+dataอยุธยา!M200</f>
        <v>150.73849999999999</v>
      </c>
      <c r="O17" s="62">
        <f>+dataอยุธยา!M201</f>
        <v>142.851</v>
      </c>
      <c r="P17" s="62">
        <f>+dataอยุธยา!M202</f>
        <v>142.79179999999999</v>
      </c>
      <c r="Q17" s="62">
        <f>+dataอยุธยา!M203</f>
        <v>185.6925</v>
      </c>
      <c r="R17" s="62">
        <f>+dataอยุธยา!M204</f>
        <v>156.17080000000001</v>
      </c>
      <c r="S17" s="62">
        <f>+dataอยุธยา!M205</f>
        <v>185.1874</v>
      </c>
      <c r="T17" s="62">
        <f>+dataอยุธยา!M206</f>
        <v>170.36060000000001</v>
      </c>
      <c r="U17" s="72">
        <f t="shared" si="1"/>
        <v>1844.4882000000002</v>
      </c>
      <c r="V17" s="72">
        <f t="shared" si="2"/>
        <v>116.49632641058406</v>
      </c>
      <c r="Y17" s="146">
        <f t="shared" si="3"/>
        <v>1844.4882000000002</v>
      </c>
      <c r="Z17" s="159">
        <f t="shared" si="4"/>
        <v>116.49632641058406</v>
      </c>
    </row>
    <row r="18" spans="2:26" x14ac:dyDescent="0.35">
      <c r="B18" s="69" t="s">
        <v>47</v>
      </c>
      <c r="C18" s="62">
        <f>+dataอยุธยา!D224</f>
        <v>696</v>
      </c>
      <c r="D18" s="72">
        <f t="shared" si="0"/>
        <v>476.31050000000005</v>
      </c>
      <c r="E18" s="62">
        <f>+dataอยุธยา!L212+dataอยุธยา!L213+dataอยุธยา!L214</f>
        <v>84.969700000000003</v>
      </c>
      <c r="F18" s="62">
        <f>+dataอยุธยา!L215+dataอยุธยา!L216+dataอยุธยา!L217</f>
        <v>123.6403</v>
      </c>
      <c r="G18" s="62">
        <f>+dataอยุธยา!L218+dataอยุธยา!L219+dataอยุธยา!L220</f>
        <v>143.5258</v>
      </c>
      <c r="H18" s="62">
        <f>+dataอยุธยา!L221+dataอยุธยา!L222+dataอยุธยา!L223</f>
        <v>124.1747</v>
      </c>
      <c r="I18" s="62">
        <f>+dataอยุธยา!M212</f>
        <v>48.618000000000002</v>
      </c>
      <c r="J18" s="62">
        <f>+dataอยุธยา!M213</f>
        <v>44.437399999999997</v>
      </c>
      <c r="K18" s="62">
        <f>+dataอยุธยา!M214</f>
        <v>37.908200000000001</v>
      </c>
      <c r="L18" s="62">
        <f>+dataอยุธยา!M215</f>
        <v>48.874400000000001</v>
      </c>
      <c r="M18" s="62">
        <f>+dataอยุธยา!M216</f>
        <v>47.390900000000002</v>
      </c>
      <c r="N18" s="62">
        <f>+dataอยุธยา!M217</f>
        <v>43.538899999999998</v>
      </c>
      <c r="O18" s="62">
        <f>+dataอยุธยา!M218</f>
        <v>33.038400000000003</v>
      </c>
      <c r="P18" s="62">
        <f>+dataอยุธยา!M219</f>
        <v>23.386199999999999</v>
      </c>
      <c r="Q18" s="62">
        <f>+dataอยุธยา!M220</f>
        <v>19.8398</v>
      </c>
      <c r="R18" s="62">
        <f>+dataอยุธยา!M221</f>
        <v>24.215499999999999</v>
      </c>
      <c r="S18" s="62">
        <f>+dataอยุธยา!M222</f>
        <v>33.743699999999997</v>
      </c>
      <c r="T18" s="62">
        <f>+dataอยุธยา!M223</f>
        <v>0</v>
      </c>
      <c r="U18" s="72">
        <f t="shared" si="1"/>
        <v>404.99140000000006</v>
      </c>
      <c r="V18" s="72">
        <f t="shared" si="2"/>
        <v>85.026763004384748</v>
      </c>
      <c r="Y18" s="146">
        <f t="shared" si="3"/>
        <v>404.99140000000006</v>
      </c>
      <c r="Z18" s="159">
        <f t="shared" si="4"/>
        <v>85.026763004384748</v>
      </c>
    </row>
    <row r="19" spans="2:26" x14ac:dyDescent="0.35">
      <c r="B19" s="69" t="s">
        <v>48</v>
      </c>
      <c r="C19" s="71">
        <f>+dataอยุธยา!D241</f>
        <v>1909</v>
      </c>
      <c r="D19" s="72">
        <f t="shared" si="0"/>
        <v>1243.4270999999999</v>
      </c>
      <c r="E19" s="62">
        <f>+dataอยุธยา!L229+dataอยุธยา!L230+dataอยุธยา!L231</f>
        <v>285.36930000000001</v>
      </c>
      <c r="F19" s="62">
        <f>+dataอยุธยา!L232+dataอยุธยา!L233+dataอยุธยา!L234</f>
        <v>267.63659999999999</v>
      </c>
      <c r="G19" s="62">
        <f>+dataอยุธยา!L235+dataอยุธยา!L236+dataอยุธยา!L237</f>
        <v>308.43529999999998</v>
      </c>
      <c r="H19" s="62">
        <f>+dataอยุธยา!L238+dataอยุธยา!L239+dataอยุธยา!L240</f>
        <v>381.98590000000002</v>
      </c>
      <c r="I19" s="62">
        <f>+dataอยุธยา!M229</f>
        <v>96.769800000000004</v>
      </c>
      <c r="J19" s="62">
        <f>+dataอยุธยา!M230</f>
        <v>123.8036</v>
      </c>
      <c r="K19" s="62">
        <f>+dataอยุธยา!M231</f>
        <v>98.696299999999994</v>
      </c>
      <c r="L19" s="62">
        <f>+dataอยุธยา!M232</f>
        <v>100.8459</v>
      </c>
      <c r="M19" s="62">
        <f>+dataอยุธยา!M233</f>
        <v>102.90179999999999</v>
      </c>
      <c r="N19" s="62">
        <f>+dataอยุธยา!M234</f>
        <v>132.89349999999999</v>
      </c>
      <c r="O19" s="62">
        <f>+dataอยุธยา!M235</f>
        <v>107.9042</v>
      </c>
      <c r="P19" s="62">
        <f>+dataอยุธยา!M236</f>
        <v>115.83499999999999</v>
      </c>
      <c r="Q19" s="62">
        <f>+dataอยุธยา!M237</f>
        <v>127.0063</v>
      </c>
      <c r="R19" s="62">
        <f>+dataอยุธยา!M238</f>
        <v>147.12520000000001</v>
      </c>
      <c r="S19" s="62">
        <f>+dataอยุธยา!M239</f>
        <v>101.79519999999999</v>
      </c>
      <c r="T19" s="62">
        <f>+dataอยุธยา!M240</f>
        <v>121.2052</v>
      </c>
      <c r="U19" s="72">
        <f t="shared" si="1"/>
        <v>1376.7820000000002</v>
      </c>
      <c r="V19" s="72">
        <f t="shared" si="2"/>
        <v>110.7247863586052</v>
      </c>
      <c r="Y19" s="146">
        <f t="shared" si="3"/>
        <v>1376.7820000000002</v>
      </c>
      <c r="Z19" s="159">
        <f t="shared" si="4"/>
        <v>110.7247863586052</v>
      </c>
    </row>
    <row r="20" spans="2:26" x14ac:dyDescent="0.35">
      <c r="B20" s="69" t="s">
        <v>49</v>
      </c>
      <c r="C20" s="62">
        <f>+dataอยุธยา!D258</f>
        <v>923</v>
      </c>
      <c r="D20" s="72">
        <f t="shared" si="0"/>
        <v>718.34719999999993</v>
      </c>
      <c r="E20" s="62">
        <f>+dataอยุธยา!L246+dataอยุธยา!L247+dataอยุธยา!L248</f>
        <v>196.16479999999999</v>
      </c>
      <c r="F20" s="62">
        <f>+dataอยุธยา!L249+dataอยุธยา!L250+dataอยุธยา!L251</f>
        <v>157.71559999999999</v>
      </c>
      <c r="G20" s="62">
        <f>+dataอยุธยา!L252+dataอยุธยา!L253+dataอยุธยา!L254</f>
        <v>193.82569999999998</v>
      </c>
      <c r="H20" s="62">
        <f>+dataอยุธยา!L255+dataอยุธยา!L256+dataอยุธยา!L257</f>
        <v>170.64109999999999</v>
      </c>
      <c r="I20" s="62">
        <f>+dataอยุธยา!M246</f>
        <v>49.923999999999999</v>
      </c>
      <c r="J20" s="62">
        <f>+dataอยุธยา!M247</f>
        <v>63.625599999999999</v>
      </c>
      <c r="K20" s="62">
        <f>+dataอยุธยา!M248</f>
        <v>57.701300000000003</v>
      </c>
      <c r="L20" s="62">
        <f>+dataอยุธยา!M249</f>
        <v>60.231999999999999</v>
      </c>
      <c r="M20" s="62">
        <f>+dataอยุธยา!M250</f>
        <v>48.478400000000001</v>
      </c>
      <c r="N20" s="62">
        <f>+dataอยุธยา!M251</f>
        <v>60.791200000000003</v>
      </c>
      <c r="O20" s="62">
        <f>+dataอยุธยา!M252</f>
        <v>44.255000000000003</v>
      </c>
      <c r="P20" s="62">
        <f>+dataอยุธยา!M253</f>
        <v>54.022100000000002</v>
      </c>
      <c r="Q20" s="62">
        <f>+dataอยุธยา!M254</f>
        <v>65.603200000000001</v>
      </c>
      <c r="R20" s="62">
        <f>+dataอยุธยา!M255</f>
        <v>66.597700000000003</v>
      </c>
      <c r="S20" s="62">
        <f>+dataอยุธยา!M256</f>
        <v>64.844300000000004</v>
      </c>
      <c r="T20" s="62">
        <f>+dataอยุธยา!M257</f>
        <v>54.358699999999999</v>
      </c>
      <c r="U20" s="72">
        <f t="shared" si="1"/>
        <v>690.43349999999998</v>
      </c>
      <c r="V20" s="72">
        <f t="shared" si="2"/>
        <v>96.114177099875931</v>
      </c>
      <c r="Y20" s="146">
        <f t="shared" si="3"/>
        <v>690.43349999999998</v>
      </c>
      <c r="Z20" s="159">
        <f t="shared" si="4"/>
        <v>96.114177099875931</v>
      </c>
    </row>
    <row r="21" spans="2:26" x14ac:dyDescent="0.35">
      <c r="B21" s="69" t="s">
        <v>50</v>
      </c>
      <c r="C21" s="62">
        <f>+dataอยุธยา!D275</f>
        <v>762</v>
      </c>
      <c r="D21" s="72">
        <f t="shared" si="0"/>
        <v>566.38269999999989</v>
      </c>
      <c r="E21" s="62">
        <f>+dataอยุธยา!L263+dataอยุธยา!L264+dataอยุธยา!L265</f>
        <v>160.31549999999999</v>
      </c>
      <c r="F21" s="62">
        <f>+dataอยุธยา!L266+dataอยุธยา!L267+dataอยุธยา!L268</f>
        <v>123.75389999999999</v>
      </c>
      <c r="G21" s="62">
        <f>+dataอยุธยา!L269+dataอยุธยา!L270+dataอยุธยา!L271</f>
        <v>146.29059999999998</v>
      </c>
      <c r="H21" s="62">
        <f>+dataอยุธยา!L272+dataอยุธยา!L273+dataอยุธยา!L274</f>
        <v>136.02269999999999</v>
      </c>
      <c r="I21" s="62">
        <f>+dataอยุธยา!M263</f>
        <v>54.406500000000001</v>
      </c>
      <c r="J21" s="62">
        <f>+dataอยุธยา!M264</f>
        <v>62.147500000000001</v>
      </c>
      <c r="K21" s="62">
        <f>+dataอยุธยา!M265</f>
        <v>47.755800000000001</v>
      </c>
      <c r="L21" s="62">
        <f>+dataอยุธยา!M266</f>
        <v>68.719899999999996</v>
      </c>
      <c r="M21" s="62">
        <f>+dataอยุธยา!M267</f>
        <v>70.054000000000002</v>
      </c>
      <c r="N21" s="62">
        <f>+dataอยุธยา!M268</f>
        <v>66.324799999999996</v>
      </c>
      <c r="O21" s="62">
        <f>+dataอยุธยา!M269</f>
        <v>39.612699999999997</v>
      </c>
      <c r="P21" s="62">
        <f>+dataอยุธยา!M270</f>
        <v>46.968800000000002</v>
      </c>
      <c r="Q21" s="62">
        <f>+dataอยุธยา!M271</f>
        <v>54.676000000000002</v>
      </c>
      <c r="R21" s="62">
        <f>+dataอยุธยา!M272</f>
        <v>67.676100000000005</v>
      </c>
      <c r="S21" s="62">
        <f>+dataอยุธยา!M273</f>
        <v>63.488100000000003</v>
      </c>
      <c r="T21" s="62">
        <f>+dataอยุธยา!M274</f>
        <v>67.199600000000004</v>
      </c>
      <c r="U21" s="72">
        <f t="shared" si="1"/>
        <v>709.02980000000002</v>
      </c>
      <c r="V21" s="72">
        <f t="shared" si="2"/>
        <v>125.18563861502128</v>
      </c>
      <c r="Y21" s="146">
        <f t="shared" si="3"/>
        <v>709.02980000000002</v>
      </c>
      <c r="Z21" s="159">
        <f t="shared" si="4"/>
        <v>125.18563861502128</v>
      </c>
    </row>
    <row r="22" spans="2:26" x14ac:dyDescent="0.35">
      <c r="B22" s="70" t="s">
        <v>20</v>
      </c>
      <c r="C22" s="90">
        <f>SUM(C6:C21)</f>
        <v>57573</v>
      </c>
      <c r="D22" s="91">
        <f>SUM(D6:D21)</f>
        <v>63663.133499999989</v>
      </c>
      <c r="E22" s="91">
        <f>SUM(E6:E21)</f>
        <v>16827.461399999997</v>
      </c>
      <c r="F22" s="91">
        <f t="shared" ref="F22:H22" si="5">SUM(F6:F21)</f>
        <v>15444.180899999999</v>
      </c>
      <c r="G22" s="91">
        <f t="shared" si="5"/>
        <v>14799.501699999999</v>
      </c>
      <c r="H22" s="91">
        <f t="shared" si="5"/>
        <v>16591.9895</v>
      </c>
      <c r="I22" s="91">
        <f t="shared" ref="I22:N22" si="6">SUM(I6:I21)</f>
        <v>5936.9042999999992</v>
      </c>
      <c r="J22" s="92">
        <f t="shared" si="6"/>
        <v>5654.6131000000005</v>
      </c>
      <c r="K22" s="91">
        <f t="shared" si="6"/>
        <v>5558.3918999999996</v>
      </c>
      <c r="L22" s="91">
        <f t="shared" si="6"/>
        <v>5381.3106999999991</v>
      </c>
      <c r="M22" s="91">
        <f t="shared" si="6"/>
        <v>5105.5124999999998</v>
      </c>
      <c r="N22" s="91">
        <f t="shared" si="6"/>
        <v>5861.3870000000006</v>
      </c>
      <c r="O22" s="91">
        <f t="shared" ref="O22:T22" si="7">SUM(O6:O21)</f>
        <v>5218.9839999999995</v>
      </c>
      <c r="P22" s="91">
        <f t="shared" si="7"/>
        <v>5381.1482999999998</v>
      </c>
      <c r="Q22" s="91">
        <f t="shared" si="7"/>
        <v>5591.5331999999989</v>
      </c>
      <c r="R22" s="91">
        <f t="shared" si="7"/>
        <v>6026.5346000000009</v>
      </c>
      <c r="S22" s="91">
        <f t="shared" si="7"/>
        <v>6138.2568000000001</v>
      </c>
      <c r="T22" s="91">
        <f t="shared" si="7"/>
        <v>5376.982399999999</v>
      </c>
      <c r="U22" s="72">
        <f t="shared" si="1"/>
        <v>67231.558799999999</v>
      </c>
      <c r="V22" s="91">
        <f t="shared" si="2"/>
        <v>105.60516754959919</v>
      </c>
      <c r="Y22" s="146">
        <f t="shared" si="3"/>
        <v>67231.558799999999</v>
      </c>
      <c r="Z22" s="159">
        <f>+Y22*100/D22</f>
        <v>105.60516754959919</v>
      </c>
    </row>
    <row r="23" spans="2:26" x14ac:dyDescent="0.35">
      <c r="D23" s="55">
        <f>+D22-จ59!D17</f>
        <v>0</v>
      </c>
      <c r="I23" s="55">
        <f>+I22-จ60!D5</f>
        <v>0</v>
      </c>
      <c r="J23" s="55">
        <f>+J22-จ60!D6</f>
        <v>0</v>
      </c>
      <c r="K23" s="55">
        <f>+K22-จ60!D7</f>
        <v>0</v>
      </c>
      <c r="L23" s="55">
        <f>+L22-จ60!D8</f>
        <v>0</v>
      </c>
      <c r="M23" s="55">
        <f>+M22-จ60!D9</f>
        <v>0</v>
      </c>
      <c r="N23" s="55"/>
      <c r="O23" s="55"/>
      <c r="P23" s="55"/>
      <c r="Q23" s="55"/>
      <c r="R23" s="55"/>
      <c r="S23" s="55"/>
      <c r="T23" s="55"/>
      <c r="U23" s="55"/>
    </row>
    <row r="24" spans="2:26" x14ac:dyDescent="0.35">
      <c r="B24" s="64" t="e">
        <f>+นำเสนอกวป!#REF!</f>
        <v>#REF!</v>
      </c>
    </row>
    <row r="25" spans="2:26" x14ac:dyDescent="0.35">
      <c r="D25" s="55"/>
      <c r="U25" s="55"/>
    </row>
    <row r="26" spans="2:26" ht="46.5" customHeight="1" x14ac:dyDescent="0.35">
      <c r="B26" s="204" t="s">
        <v>35</v>
      </c>
      <c r="C26" s="206" t="s">
        <v>403</v>
      </c>
      <c r="D26" s="207"/>
      <c r="E26" s="208" t="s">
        <v>413</v>
      </c>
      <c r="F26" s="209"/>
      <c r="G26" s="209"/>
      <c r="H26" s="210"/>
    </row>
    <row r="27" spans="2:26" ht="69.75" x14ac:dyDescent="0.35">
      <c r="B27" s="205"/>
      <c r="C27" s="161" t="s">
        <v>63</v>
      </c>
      <c r="D27" s="162" t="s">
        <v>404</v>
      </c>
      <c r="E27" s="173" t="s">
        <v>409</v>
      </c>
      <c r="F27" s="174" t="s">
        <v>407</v>
      </c>
      <c r="G27" s="174" t="s">
        <v>408</v>
      </c>
      <c r="H27" s="174" t="s">
        <v>411</v>
      </c>
    </row>
    <row r="28" spans="2:26" ht="23.25" x14ac:dyDescent="0.35">
      <c r="B28" s="163" t="s">
        <v>36</v>
      </c>
      <c r="C28" s="164">
        <v>24846</v>
      </c>
      <c r="D28" s="165">
        <v>37596.51</v>
      </c>
      <c r="E28" s="177">
        <v>35297.525500000003</v>
      </c>
      <c r="F28" s="175">
        <v>94.104489118275026</v>
      </c>
      <c r="G28" s="176">
        <v>38856.802599999995</v>
      </c>
      <c r="H28" s="72">
        <v>103.59365155618799</v>
      </c>
    </row>
    <row r="29" spans="2:26" ht="23.25" x14ac:dyDescent="0.35">
      <c r="B29" s="163" t="s">
        <v>37</v>
      </c>
      <c r="C29" s="164">
        <v>8148</v>
      </c>
      <c r="D29" s="165">
        <v>9653.1</v>
      </c>
      <c r="E29" s="177">
        <v>10214.750500000002</v>
      </c>
      <c r="F29" s="175">
        <v>105.79577825487677</v>
      </c>
      <c r="G29" s="176">
        <v>11269.8639</v>
      </c>
      <c r="H29" s="72">
        <v>116.72375376442534</v>
      </c>
    </row>
    <row r="30" spans="2:26" ht="23.25" x14ac:dyDescent="0.35">
      <c r="B30" s="163" t="s">
        <v>38</v>
      </c>
      <c r="C30" s="164">
        <v>2431</v>
      </c>
      <c r="D30" s="165">
        <v>1621.97</v>
      </c>
      <c r="E30" s="177">
        <v>1382.4059999999999</v>
      </c>
      <c r="F30" s="175">
        <v>85.918121951369599</v>
      </c>
      <c r="G30" s="176">
        <v>1523.9566999999997</v>
      </c>
      <c r="H30" s="72">
        <v>94.71566066640824</v>
      </c>
    </row>
    <row r="31" spans="2:26" ht="23.25" x14ac:dyDescent="0.35">
      <c r="B31" s="163" t="s">
        <v>51</v>
      </c>
      <c r="C31" s="164">
        <v>2099</v>
      </c>
      <c r="D31" s="165">
        <v>1469.5</v>
      </c>
      <c r="E31" s="177">
        <v>1194.1742000000002</v>
      </c>
      <c r="F31" s="175">
        <v>81.09134660176322</v>
      </c>
      <c r="G31" s="176">
        <v>1310.0625000000002</v>
      </c>
      <c r="H31" s="72">
        <v>88.960833568061048</v>
      </c>
    </row>
    <row r="32" spans="2:26" ht="23.25" x14ac:dyDescent="0.35">
      <c r="B32" s="163" t="s">
        <v>39</v>
      </c>
      <c r="C32" s="164">
        <v>1666</v>
      </c>
      <c r="D32" s="165">
        <v>1023.52</v>
      </c>
      <c r="E32" s="177">
        <v>1096.9364</v>
      </c>
      <c r="F32" s="175">
        <v>107.17305827699502</v>
      </c>
      <c r="G32" s="176">
        <v>1212.0387000000001</v>
      </c>
      <c r="H32" s="72">
        <v>118.41880188229079</v>
      </c>
    </row>
    <row r="33" spans="2:8" ht="23.25" x14ac:dyDescent="0.35">
      <c r="B33" s="163" t="s">
        <v>40</v>
      </c>
      <c r="C33" s="164">
        <v>1076</v>
      </c>
      <c r="D33" s="166">
        <v>651.91</v>
      </c>
      <c r="E33" s="177">
        <v>569.46929999999998</v>
      </c>
      <c r="F33" s="175">
        <v>87.354189637685295</v>
      </c>
      <c r="G33" s="176">
        <v>627.70330000000001</v>
      </c>
      <c r="H33" s="72">
        <v>96.287039712941265</v>
      </c>
    </row>
    <row r="34" spans="2:8" ht="23.25" x14ac:dyDescent="0.35">
      <c r="B34" s="163" t="s">
        <v>41</v>
      </c>
      <c r="C34" s="164">
        <v>3071</v>
      </c>
      <c r="D34" s="165">
        <v>2106.2399999999998</v>
      </c>
      <c r="E34" s="177">
        <v>2115.3035</v>
      </c>
      <c r="F34" s="175">
        <v>100.43036903363623</v>
      </c>
      <c r="G34" s="176">
        <v>2351.2457999999997</v>
      </c>
      <c r="H34" s="72">
        <v>111.63243637746885</v>
      </c>
    </row>
    <row r="35" spans="2:8" ht="23.25" x14ac:dyDescent="0.35">
      <c r="B35" s="163" t="s">
        <v>42</v>
      </c>
      <c r="C35" s="164">
        <v>1913</v>
      </c>
      <c r="D35" s="165">
        <v>1149.57</v>
      </c>
      <c r="E35" s="177">
        <v>1202.9999</v>
      </c>
      <c r="F35" s="175">
        <v>104.64796179157325</v>
      </c>
      <c r="G35" s="176">
        <v>1344.5956000000001</v>
      </c>
      <c r="H35" s="72">
        <v>116.96525409014373</v>
      </c>
    </row>
    <row r="36" spans="2:8" ht="23.25" x14ac:dyDescent="0.35">
      <c r="B36" s="163" t="s">
        <v>43</v>
      </c>
      <c r="C36" s="164">
        <v>1925</v>
      </c>
      <c r="D36" s="165">
        <v>1349.59</v>
      </c>
      <c r="E36" s="177">
        <v>1265.3864999999998</v>
      </c>
      <c r="F36" s="175">
        <v>93.760753259432406</v>
      </c>
      <c r="G36" s="176">
        <v>1391.4101999999998</v>
      </c>
      <c r="H36" s="72">
        <v>103.09867257542064</v>
      </c>
    </row>
    <row r="37" spans="2:8" ht="23.25" x14ac:dyDescent="0.35">
      <c r="B37" s="163" t="s">
        <v>44</v>
      </c>
      <c r="C37" s="164">
        <v>2192</v>
      </c>
      <c r="D37" s="165">
        <v>1474.49</v>
      </c>
      <c r="E37" s="177">
        <v>1287.6194</v>
      </c>
      <c r="F37" s="175">
        <v>87.326170063865277</v>
      </c>
      <c r="G37" s="176">
        <v>1401.5517</v>
      </c>
      <c r="H37" s="72">
        <v>95.053042931396874</v>
      </c>
    </row>
    <row r="38" spans="2:8" ht="23.25" x14ac:dyDescent="0.35">
      <c r="B38" s="163" t="s">
        <v>45</v>
      </c>
      <c r="C38" s="164">
        <v>1687</v>
      </c>
      <c r="D38" s="165">
        <v>1081.81</v>
      </c>
      <c r="E38" s="177">
        <v>819.08199999999999</v>
      </c>
      <c r="F38" s="175">
        <v>76.235366299392936</v>
      </c>
      <c r="G38" s="176">
        <v>916.60290000000009</v>
      </c>
      <c r="H38" s="72">
        <v>85.312041813378684</v>
      </c>
    </row>
    <row r="39" spans="2:8" ht="23.25" x14ac:dyDescent="0.35">
      <c r="B39" s="163" t="s">
        <v>46</v>
      </c>
      <c r="C39" s="164">
        <v>2198</v>
      </c>
      <c r="D39" s="165">
        <v>1597.62</v>
      </c>
      <c r="E39" s="177">
        <v>1656.6436000000003</v>
      </c>
      <c r="F39" s="175">
        <v>104.63221915521339</v>
      </c>
      <c r="G39" s="176">
        <v>1844.4882000000002</v>
      </c>
      <c r="H39" s="72">
        <v>116.49632641058406</v>
      </c>
    </row>
    <row r="40" spans="2:8" ht="23.25" x14ac:dyDescent="0.35">
      <c r="B40" s="163" t="s">
        <v>47</v>
      </c>
      <c r="C40" s="167">
        <v>696</v>
      </c>
      <c r="D40" s="166">
        <v>476.31</v>
      </c>
      <c r="E40" s="177">
        <v>381.01410000000004</v>
      </c>
      <c r="F40" s="175">
        <v>79.992798815058663</v>
      </c>
      <c r="G40" s="176">
        <v>404.99140000000006</v>
      </c>
      <c r="H40" s="72">
        <v>85.026763004384748</v>
      </c>
    </row>
    <row r="41" spans="2:8" ht="23.25" x14ac:dyDescent="0.35">
      <c r="B41" s="163" t="s">
        <v>48</v>
      </c>
      <c r="C41" s="164">
        <v>1909</v>
      </c>
      <c r="D41" s="165">
        <v>1255.29</v>
      </c>
      <c r="E41" s="177">
        <v>1254.9575</v>
      </c>
      <c r="F41" s="175">
        <v>100.9273080826371</v>
      </c>
      <c r="G41" s="176">
        <v>1376.7820000000002</v>
      </c>
      <c r="H41" s="72">
        <v>110.7247863586052</v>
      </c>
    </row>
    <row r="42" spans="2:8" ht="23.25" x14ac:dyDescent="0.35">
      <c r="B42" s="163" t="s">
        <v>49</v>
      </c>
      <c r="C42" s="167">
        <v>921</v>
      </c>
      <c r="D42" s="166">
        <v>713.37</v>
      </c>
      <c r="E42" s="177">
        <v>636.07479999999998</v>
      </c>
      <c r="F42" s="175">
        <v>89.164268789685522</v>
      </c>
      <c r="G42" s="176">
        <v>690.43349999999998</v>
      </c>
      <c r="H42" s="72">
        <v>96.114177099875931</v>
      </c>
    </row>
    <row r="43" spans="2:8" ht="23.25" x14ac:dyDescent="0.35">
      <c r="B43" s="163" t="s">
        <v>50</v>
      </c>
      <c r="C43" s="167">
        <v>762</v>
      </c>
      <c r="D43" s="166">
        <v>566.38</v>
      </c>
      <c r="E43" s="177">
        <v>635.95039999999995</v>
      </c>
      <c r="F43" s="175">
        <v>112.28280807305732</v>
      </c>
      <c r="G43" s="176">
        <v>709.02980000000002</v>
      </c>
      <c r="H43" s="72">
        <v>125.18563861502128</v>
      </c>
    </row>
    <row r="44" spans="2:8" ht="23.25" x14ac:dyDescent="0.35">
      <c r="B44" s="168" t="s">
        <v>20</v>
      </c>
      <c r="C44" s="169">
        <v>57540</v>
      </c>
      <c r="D44" s="170">
        <v>63787.18</v>
      </c>
      <c r="E44" s="171">
        <v>61010.293599999997</v>
      </c>
      <c r="F44" s="171">
        <v>95.840491174482636</v>
      </c>
      <c r="G44" s="170">
        <v>67231.558799999999</v>
      </c>
      <c r="H44" s="91">
        <v>105.60516754959919</v>
      </c>
    </row>
  </sheetData>
  <mergeCells count="9">
    <mergeCell ref="B26:B27"/>
    <mergeCell ref="C26:D26"/>
    <mergeCell ref="E26:H26"/>
    <mergeCell ref="AB4:AB5"/>
    <mergeCell ref="I3:V3"/>
    <mergeCell ref="B3:B4"/>
    <mergeCell ref="D4:H4"/>
    <mergeCell ref="C3:H3"/>
    <mergeCell ref="AA4:AA5"/>
  </mergeCells>
  <pageMargins left="0.15748031496062992" right="0.23622047244094491" top="0.74803149606299213" bottom="0.74803149606299213" header="0.31496062992125984" footer="0.31496062992125984"/>
  <pageSetup paperSize="9" scale="5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"/>
  <sheetViews>
    <sheetView tabSelected="1" workbookViewId="0">
      <selection activeCell="H17" sqref="H17"/>
    </sheetView>
  </sheetViews>
  <sheetFormatPr defaultRowHeight="22.5" x14ac:dyDescent="0.35"/>
  <cols>
    <col min="2" max="4" width="12.875" bestFit="1" customWidth="1"/>
    <col min="5" max="5" width="11.625" customWidth="1"/>
    <col min="6" max="6" width="15.25" customWidth="1"/>
  </cols>
  <sheetData>
    <row r="1" spans="1:8" x14ac:dyDescent="0.35">
      <c r="A1" s="220" t="s">
        <v>61</v>
      </c>
      <c r="B1" s="220"/>
      <c r="C1" s="220"/>
      <c r="D1" s="220"/>
      <c r="E1" s="220"/>
      <c r="G1" s="53"/>
    </row>
    <row r="2" spans="1:8" x14ac:dyDescent="0.35">
      <c r="A2" s="56" t="s">
        <v>2</v>
      </c>
      <c r="B2" s="57" t="s">
        <v>55</v>
      </c>
      <c r="C2" s="57" t="s">
        <v>56</v>
      </c>
      <c r="D2" s="57" t="s">
        <v>57</v>
      </c>
      <c r="E2" s="57" t="s">
        <v>58</v>
      </c>
      <c r="F2" s="57" t="s">
        <v>62</v>
      </c>
      <c r="G2" s="53"/>
    </row>
    <row r="3" spans="1:8" x14ac:dyDescent="0.35">
      <c r="A3" s="58" t="s">
        <v>7</v>
      </c>
      <c r="B3" s="59">
        <f>+จังหวัด!B3</f>
        <v>5399.1488999999992</v>
      </c>
      <c r="C3" s="60">
        <f>+จังหวัด!C3</f>
        <v>5198.8750000000009</v>
      </c>
      <c r="D3" s="59">
        <f>+จังหวัด!D3</f>
        <v>5783.8057999999992</v>
      </c>
      <c r="E3" s="60">
        <f>+จังหวัด!E3</f>
        <v>5936.9042999999992</v>
      </c>
      <c r="F3" s="160">
        <f>+E3*100/D3</f>
        <v>102.64702006419373</v>
      </c>
      <c r="G3" s="55"/>
      <c r="H3" s="55"/>
    </row>
    <row r="4" spans="1:8" x14ac:dyDescent="0.35">
      <c r="A4" s="61" t="s">
        <v>8</v>
      </c>
      <c r="B4" s="59">
        <f>+จังหวัด!B4</f>
        <v>5367.3737000000019</v>
      </c>
      <c r="C4" s="60">
        <f>+จังหวัด!C4</f>
        <v>4942.2081999999991</v>
      </c>
      <c r="D4" s="59">
        <f>+จังหวัด!D4</f>
        <v>5557.9551000000001</v>
      </c>
      <c r="E4" s="221">
        <f>+จังหวัด!E4</f>
        <v>5654.6131000000005</v>
      </c>
      <c r="F4" s="160">
        <f t="shared" ref="F4:F8" si="0">+E4*100/D4</f>
        <v>101.73909285449248</v>
      </c>
    </row>
    <row r="5" spans="1:8" x14ac:dyDescent="0.35">
      <c r="A5" s="58" t="s">
        <v>9</v>
      </c>
      <c r="B5" s="59">
        <f>+จังหวัด!B5</f>
        <v>5441.3059999999987</v>
      </c>
      <c r="C5" s="60">
        <f>+จังหวัด!C5</f>
        <v>5620.0485000000008</v>
      </c>
      <c r="D5" s="59">
        <f>+จังหวัด!D5</f>
        <v>5485.7005000000008</v>
      </c>
      <c r="E5" s="221">
        <f>+จังหวัด!E5</f>
        <v>5558.3918999999996</v>
      </c>
      <c r="F5" s="160">
        <f t="shared" si="0"/>
        <v>101.32510697585475</v>
      </c>
    </row>
    <row r="6" spans="1:8" x14ac:dyDescent="0.35">
      <c r="A6" s="61" t="s">
        <v>10</v>
      </c>
      <c r="B6" s="59">
        <f>+จังหวัด!B6</f>
        <v>5898.9222</v>
      </c>
      <c r="C6" s="60">
        <f>+จังหวัด!C6</f>
        <v>4589.8590999999997</v>
      </c>
      <c r="D6" s="59">
        <f>+จังหวัด!D6</f>
        <v>5088.7895999999992</v>
      </c>
      <c r="E6" s="221">
        <f>+จังหวัด!E6</f>
        <v>5381.3106999999991</v>
      </c>
      <c r="F6" s="160">
        <f t="shared" si="0"/>
        <v>105.74834337815814</v>
      </c>
    </row>
    <row r="7" spans="1:8" x14ac:dyDescent="0.35">
      <c r="A7" s="58" t="s">
        <v>11</v>
      </c>
      <c r="B7" s="59">
        <f>+จังหวัด!B7</f>
        <v>5586.6936999999998</v>
      </c>
      <c r="C7" s="60">
        <f>+จังหวัด!C7</f>
        <v>5243.433399999999</v>
      </c>
      <c r="D7" s="59">
        <f>+จังหวัด!D7</f>
        <v>5095.1204000000007</v>
      </c>
      <c r="E7" s="221">
        <f>+จังหวัด!E7</f>
        <v>5105.5124999999998</v>
      </c>
      <c r="F7" s="160">
        <f t="shared" si="0"/>
        <v>100.20396181413101</v>
      </c>
    </row>
    <row r="8" spans="1:8" x14ac:dyDescent="0.35">
      <c r="A8" s="61" t="s">
        <v>12</v>
      </c>
      <c r="B8" s="59">
        <f>+จังหวัด!B8</f>
        <v>5845.9207000000006</v>
      </c>
      <c r="C8" s="60">
        <f>+จังหวัด!C8</f>
        <v>5507.1495000000014</v>
      </c>
      <c r="D8" s="59">
        <f>+จังหวัด!D8</f>
        <v>5260.2709000000004</v>
      </c>
      <c r="E8" s="221">
        <f>+จังหวัด!E8</f>
        <v>5861.3870000000006</v>
      </c>
      <c r="F8" s="160">
        <f t="shared" si="0"/>
        <v>111.427474200996</v>
      </c>
    </row>
    <row r="9" spans="1:8" x14ac:dyDescent="0.35">
      <c r="A9" s="58" t="s">
        <v>13</v>
      </c>
      <c r="B9" s="59">
        <f>+จังหวัด!B9</f>
        <v>5184.2277000000013</v>
      </c>
      <c r="C9" s="60">
        <f>+จังหวัด!C9</f>
        <v>4724.3459000000003</v>
      </c>
      <c r="D9" s="59">
        <f>+จังหวัด!D9</f>
        <v>5173.1332999999995</v>
      </c>
      <c r="E9" s="221">
        <f>+จังหวัด!E9</f>
        <v>5218.9839999999995</v>
      </c>
      <c r="F9" s="160">
        <f t="shared" ref="F9:F14" si="1">+E9*100/D9</f>
        <v>100.88632357492122</v>
      </c>
    </row>
    <row r="10" spans="1:8" x14ac:dyDescent="0.35">
      <c r="A10" s="61" t="s">
        <v>14</v>
      </c>
      <c r="B10" s="59">
        <f>+จังหวัด!B10</f>
        <v>5168.0640000000012</v>
      </c>
      <c r="C10" s="60">
        <f>+จังหวัด!C10</f>
        <v>5201.5508999999984</v>
      </c>
      <c r="D10" s="59">
        <f>+จังหวัด!D10</f>
        <v>4814.5351000000001</v>
      </c>
      <c r="E10" s="221">
        <f>+จังหวัด!E10</f>
        <v>5381.1482999999998</v>
      </c>
      <c r="F10" s="160">
        <f>+E10*100/D10</f>
        <v>111.7688040118349</v>
      </c>
    </row>
    <row r="11" spans="1:8" x14ac:dyDescent="0.35">
      <c r="A11" s="58" t="s">
        <v>15</v>
      </c>
      <c r="B11" s="59">
        <f>+จังหวัด!B11</f>
        <v>4838.0812999999989</v>
      </c>
      <c r="C11" s="60">
        <f>+จังหวัด!C11</f>
        <v>5210.0189999999993</v>
      </c>
      <c r="D11" s="59">
        <f>+จังหวัด!D11</f>
        <v>4811.8332999999984</v>
      </c>
      <c r="E11" s="221">
        <f>+จังหวัด!E11</f>
        <v>5591.5331999999989</v>
      </c>
      <c r="F11" s="160">
        <f t="shared" si="1"/>
        <v>116.20380115828205</v>
      </c>
    </row>
    <row r="12" spans="1:8" x14ac:dyDescent="0.35">
      <c r="A12" s="61" t="s">
        <v>16</v>
      </c>
      <c r="B12" s="59">
        <f>+จังหวัด!B12</f>
        <v>5146.3689999999997</v>
      </c>
      <c r="C12" s="60">
        <f>+จังหวัด!C12</f>
        <v>5036.779700000001</v>
      </c>
      <c r="D12" s="59">
        <f>+จังหวัด!D12</f>
        <v>5282.5459000000001</v>
      </c>
      <c r="E12" s="221">
        <f>+จังหวัด!E12</f>
        <v>6026.5346000000009</v>
      </c>
      <c r="F12" s="160">
        <f t="shared" si="1"/>
        <v>114.08390412660684</v>
      </c>
    </row>
    <row r="13" spans="1:8" x14ac:dyDescent="0.35">
      <c r="A13" s="58" t="s">
        <v>17</v>
      </c>
      <c r="B13" s="59">
        <f>+จังหวัด!B13</f>
        <v>5267.695999999999</v>
      </c>
      <c r="C13" s="60">
        <f>+จังหวัด!C13</f>
        <v>5263.5696999999982</v>
      </c>
      <c r="D13" s="59">
        <f>+จังหวัด!D13</f>
        <v>5586.9362000000001</v>
      </c>
      <c r="E13" s="221">
        <f>+จังหวัด!E13</f>
        <v>6138.2568000000001</v>
      </c>
      <c r="F13" s="160">
        <f t="shared" si="1"/>
        <v>109.86803106862041</v>
      </c>
    </row>
    <row r="14" spans="1:8" x14ac:dyDescent="0.35">
      <c r="A14" s="61" t="s">
        <v>18</v>
      </c>
      <c r="B14" s="59">
        <f>+จังหวัด!B14</f>
        <v>5018.0361999999996</v>
      </c>
      <c r="C14" s="60">
        <f>+จังหวัด!C14</f>
        <v>5497.5760000000009</v>
      </c>
      <c r="D14" s="59">
        <f>+จังหวัด!D14</f>
        <v>5722.5073999999995</v>
      </c>
      <c r="E14" s="221">
        <f>+จังหวัด!E14</f>
        <v>5376.982399999999</v>
      </c>
      <c r="F14" s="160">
        <f t="shared" si="1"/>
        <v>93.961999944290142</v>
      </c>
    </row>
    <row r="15" spans="1:8" x14ac:dyDescent="0.35">
      <c r="A15" s="57" t="s">
        <v>20</v>
      </c>
      <c r="B15" s="63">
        <f>SUM(B3:B14)</f>
        <v>64161.839399999997</v>
      </c>
      <c r="C15" s="63">
        <f t="shared" ref="C15:E15" si="2">SUM(C3:C14)</f>
        <v>62035.414899999996</v>
      </c>
      <c r="D15" s="63">
        <f>SUM(D3:D14)</f>
        <v>63663.133499999996</v>
      </c>
      <c r="E15" s="63">
        <f t="shared" si="2"/>
        <v>67231.558799999999</v>
      </c>
      <c r="F15" s="63">
        <f>E15/D15*100</f>
        <v>105.60516754959919</v>
      </c>
    </row>
    <row r="16" spans="1:8" x14ac:dyDescent="0.35">
      <c r="B16" s="64" t="str">
        <f>+dataอยุธยา!R1</f>
        <v xml:space="preserve">ข้อมูลจาก สปสช. โปรแกรม E-claimวันที่ 22 ต.ค. 2560
</v>
      </c>
    </row>
  </sheetData>
  <mergeCells count="1">
    <mergeCell ref="A1:E1"/>
  </mergeCells>
  <pageMargins left="0.70866141732283472" right="0.3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7" sqref="A17"/>
    </sheetView>
  </sheetViews>
  <sheetFormatPr defaultRowHeight="22.5" x14ac:dyDescent="0.35"/>
  <cols>
    <col min="1" max="1" width="13" customWidth="1"/>
  </cols>
  <sheetData>
    <row r="1" spans="1:17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18"/>
      <c r="Q1" s="118"/>
    </row>
    <row r="2" spans="1:17" x14ac:dyDescent="0.35">
      <c r="A2" s="178" t="s">
        <v>381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18"/>
      <c r="Q2" s="118"/>
    </row>
    <row r="3" spans="1:17" ht="23.25" customHeight="1" thickBot="1" x14ac:dyDescent="0.4">
      <c r="A3" s="183" t="s">
        <v>35</v>
      </c>
      <c r="B3" s="187" t="s">
        <v>3</v>
      </c>
      <c r="C3" s="187"/>
      <c r="D3" s="187"/>
      <c r="E3" s="187"/>
      <c r="F3" s="188" t="s">
        <v>4</v>
      </c>
      <c r="G3" s="188"/>
      <c r="H3" s="188"/>
      <c r="I3" s="188"/>
      <c r="J3" s="185" t="s">
        <v>5</v>
      </c>
      <c r="K3" s="185"/>
      <c r="L3" s="185"/>
      <c r="M3" s="185"/>
      <c r="N3" s="186" t="s">
        <v>6</v>
      </c>
      <c r="O3" s="186"/>
      <c r="P3" s="186"/>
      <c r="Q3" s="186"/>
    </row>
    <row r="4" spans="1:17" ht="24" thickTop="1" thickBot="1" x14ac:dyDescent="0.4">
      <c r="A4" s="184"/>
      <c r="B4" s="119">
        <v>2557</v>
      </c>
      <c r="C4" s="16">
        <v>2558</v>
      </c>
      <c r="D4" s="16">
        <v>2559</v>
      </c>
      <c r="E4" s="16">
        <v>2560</v>
      </c>
      <c r="F4" s="42">
        <v>2557</v>
      </c>
      <c r="G4" s="42">
        <v>2558</v>
      </c>
      <c r="H4" s="42">
        <v>2559</v>
      </c>
      <c r="I4" s="42">
        <v>2560</v>
      </c>
      <c r="J4" s="41">
        <v>2557</v>
      </c>
      <c r="K4" s="41">
        <v>2558</v>
      </c>
      <c r="L4" s="41">
        <v>2559</v>
      </c>
      <c r="M4" s="41">
        <v>2560</v>
      </c>
      <c r="N4" s="17">
        <v>2557</v>
      </c>
      <c r="O4" s="17">
        <v>2558</v>
      </c>
      <c r="P4" s="17">
        <v>2559</v>
      </c>
      <c r="Q4" s="17">
        <v>2560</v>
      </c>
    </row>
    <row r="5" spans="1:17" ht="24" thickTop="1" thickBot="1" x14ac:dyDescent="0.4">
      <c r="A5" s="5" t="s">
        <v>384</v>
      </c>
      <c r="B5" s="6">
        <f>+นนทบุรี!B17</f>
        <v>23327</v>
      </c>
      <c r="C5" s="6">
        <f>+นนทบุรี!C17</f>
        <v>23580</v>
      </c>
      <c r="D5" s="6">
        <f>+นนทบุรี!D17</f>
        <v>23677</v>
      </c>
      <c r="E5" s="6">
        <f>+นนทบุรี!E17</f>
        <v>5104</v>
      </c>
      <c r="F5" s="7">
        <f>+นนทบุรี!F17</f>
        <v>34685.685299999997</v>
      </c>
      <c r="G5" s="7">
        <f>+นนทบุรี!G17</f>
        <v>37574.517399999997</v>
      </c>
      <c r="H5" s="7">
        <f>+นนทบุรี!H17</f>
        <v>40340.975299999998</v>
      </c>
      <c r="I5" s="7">
        <f>+นนทบุรี!I17</f>
        <v>8464.8665999999994</v>
      </c>
      <c r="J5" s="7">
        <f>+นนทบุรี!J17</f>
        <v>34689.191599999998</v>
      </c>
      <c r="K5" s="7">
        <f>+นนทบุรี!K17</f>
        <v>37537.340600000003</v>
      </c>
      <c r="L5" s="7">
        <f>+นนทบุรี!L17</f>
        <v>40297.210299999999</v>
      </c>
      <c r="M5" s="7">
        <f>+นนทบุรี!M17</f>
        <v>8451.2350000000006</v>
      </c>
      <c r="N5" s="7">
        <f>+นนทบุรี!N17</f>
        <v>1.49</v>
      </c>
      <c r="O5" s="7">
        <f>+นนทบุรี!O17</f>
        <v>1.59</v>
      </c>
      <c r="P5" s="7">
        <f>+นนทบุรี!P17</f>
        <v>1.7</v>
      </c>
      <c r="Q5" s="7">
        <f>+นนทบุรี!Q17</f>
        <v>1.66</v>
      </c>
    </row>
    <row r="6" spans="1:17" ht="23.25" thickBot="1" x14ac:dyDescent="0.4">
      <c r="A6" s="1" t="s">
        <v>99</v>
      </c>
      <c r="B6" s="6">
        <f>+นนทบุรี!B34</f>
        <v>1775</v>
      </c>
      <c r="C6" s="6">
        <f>+นนทบุรี!C34</f>
        <v>1633</v>
      </c>
      <c r="D6" s="6">
        <f>+นนทบุรี!D34</f>
        <v>1681</v>
      </c>
      <c r="E6" s="6">
        <f>+นนทบุรี!E34</f>
        <v>495</v>
      </c>
      <c r="F6" s="7">
        <f>+นนทบุรี!F34</f>
        <v>1306.6885</v>
      </c>
      <c r="G6" s="7">
        <f>+นนทบุรี!G34</f>
        <v>1338.6096</v>
      </c>
      <c r="H6" s="7">
        <f>+นนทบุรี!H34</f>
        <v>1329.4069</v>
      </c>
      <c r="I6" s="7">
        <f>+นนทบุรี!I34</f>
        <v>415.57040000000001</v>
      </c>
      <c r="J6" s="7">
        <f>+นนทบุรี!J34</f>
        <v>1300.3124</v>
      </c>
      <c r="K6" s="7">
        <f>+นนทบุรี!K34</f>
        <v>1334.3293000000001</v>
      </c>
      <c r="L6" s="7">
        <f>+นนทบุรี!L34</f>
        <v>1325.2081000000001</v>
      </c>
      <c r="M6" s="7">
        <f>+นนทบุรี!M34</f>
        <v>413.07229999999998</v>
      </c>
      <c r="N6" s="7">
        <f>+นนทบุรี!N34</f>
        <v>0.74</v>
      </c>
      <c r="O6" s="7">
        <f>+นนทบุรี!O34</f>
        <v>0.82</v>
      </c>
      <c r="P6" s="7">
        <f>+นนทบุรี!P34</f>
        <v>0.79</v>
      </c>
      <c r="Q6" s="7">
        <f>+นนทบุรี!Q34</f>
        <v>0.84</v>
      </c>
    </row>
    <row r="7" spans="1:17" ht="23.25" thickBot="1" x14ac:dyDescent="0.4">
      <c r="A7" s="5" t="s">
        <v>102</v>
      </c>
      <c r="B7" s="6">
        <f>+นนทบุรี!B51</f>
        <v>2545</v>
      </c>
      <c r="C7" s="6">
        <f>+นนทบุรี!C51</f>
        <v>2597</v>
      </c>
      <c r="D7" s="6">
        <f>+นนทบุรี!D51</f>
        <v>2640</v>
      </c>
      <c r="E7" s="6">
        <f>+นนทบุรี!E51</f>
        <v>744</v>
      </c>
      <c r="F7" s="7">
        <f>+นนทบุรี!F51</f>
        <v>1941.5630000000001</v>
      </c>
      <c r="G7" s="7">
        <f>+นนทบุรี!G51</f>
        <v>2126.5659999999998</v>
      </c>
      <c r="H7" s="7">
        <f>+นนทบุรี!H51</f>
        <v>2213.0648999999999</v>
      </c>
      <c r="I7" s="7">
        <f>+นนทบุรี!I51</f>
        <v>658.77620000000002</v>
      </c>
      <c r="J7" s="7">
        <f>+นนทบุรี!J51</f>
        <v>1931.9716000000001</v>
      </c>
      <c r="K7" s="7">
        <f>+นนทบุรี!K51</f>
        <v>2113.6334999999999</v>
      </c>
      <c r="L7" s="7">
        <f>+นนทบุรี!L51</f>
        <v>2202.4234000000001</v>
      </c>
      <c r="M7" s="7">
        <f>+นนทบุรี!M51</f>
        <v>656.21400000000006</v>
      </c>
      <c r="N7" s="7">
        <f>+นนทบุรี!N51</f>
        <v>0.76</v>
      </c>
      <c r="O7" s="7">
        <f>+นนทบุรี!O51</f>
        <v>0.82</v>
      </c>
      <c r="P7" s="7">
        <f>+นนทบุรี!P51</f>
        <v>0.84</v>
      </c>
      <c r="Q7" s="7">
        <f>+นนทบุรี!Q51</f>
        <v>0.89</v>
      </c>
    </row>
    <row r="8" spans="1:17" ht="23.25" thickBot="1" x14ac:dyDescent="0.4">
      <c r="A8" s="1" t="s">
        <v>104</v>
      </c>
      <c r="B8" s="6">
        <f>+นนทบุรี!B69</f>
        <v>2931</v>
      </c>
      <c r="C8" s="6">
        <f>+นนทบุรี!C69</f>
        <v>3353</v>
      </c>
      <c r="D8" s="6">
        <f>+นนทบุรี!D69</f>
        <v>3606</v>
      </c>
      <c r="E8" s="6">
        <f>+นนทบุรี!E69</f>
        <v>844</v>
      </c>
      <c r="F8" s="7">
        <f>+นนทบุรี!F69</f>
        <v>1925.6351</v>
      </c>
      <c r="G8" s="7">
        <f>+นนทบุรี!G69</f>
        <v>2286.4076</v>
      </c>
      <c r="H8" s="7">
        <f>+นนทบุรี!H69</f>
        <v>2831.5545999999999</v>
      </c>
      <c r="I8" s="7">
        <f>+นนทบุรี!I69</f>
        <v>729.95389999999998</v>
      </c>
      <c r="J8" s="7">
        <f>+นนทบุรี!J69</f>
        <v>1922.7682</v>
      </c>
      <c r="K8" s="7">
        <f>+นนทบุรี!K69</f>
        <v>2282.9340999999999</v>
      </c>
      <c r="L8" s="7">
        <f>+นนทบุรี!L69</f>
        <v>2821.9458</v>
      </c>
      <c r="M8" s="7">
        <f>+นนทบุรี!M69</f>
        <v>728.81949999999995</v>
      </c>
      <c r="N8" s="7">
        <f>+นนทบุรี!N69</f>
        <v>0.66</v>
      </c>
      <c r="O8" s="7">
        <f>+นนทบุรี!O69</f>
        <v>0.68</v>
      </c>
      <c r="P8" s="7">
        <f>+นนทบุรี!P69</f>
        <v>0.79</v>
      </c>
      <c r="Q8" s="7">
        <f>+นนทบุรี!Q69</f>
        <v>0.86</v>
      </c>
    </row>
    <row r="9" spans="1:17" ht="23.25" thickBot="1" x14ac:dyDescent="0.4">
      <c r="A9" s="5" t="s">
        <v>106</v>
      </c>
      <c r="B9" s="6">
        <f>+นนทบุรี!B87</f>
        <v>3003</v>
      </c>
      <c r="C9" s="6">
        <f>+นนทบุรี!C87</f>
        <v>3121</v>
      </c>
      <c r="D9" s="6">
        <f>+นนทบุรี!D87</f>
        <v>3490</v>
      </c>
      <c r="E9" s="6">
        <f>+นนทบุรี!E87</f>
        <v>714</v>
      </c>
      <c r="F9" s="7">
        <f>+นนทบุรี!F87</f>
        <v>2444.7204000000002</v>
      </c>
      <c r="G9" s="7">
        <f>+นนทบุรี!G87</f>
        <v>2395.7042000000001</v>
      </c>
      <c r="H9" s="7">
        <f>+นนทบุรี!H87</f>
        <v>2561.6354000000001</v>
      </c>
      <c r="I9" s="7">
        <f>+นนทบุรี!I87</f>
        <v>496.19819999999999</v>
      </c>
      <c r="J9" s="7">
        <f>+นนทบุรี!J87</f>
        <v>2430.5513000000001</v>
      </c>
      <c r="K9" s="7">
        <f>+นนทบุรี!K87</f>
        <v>2378.1729</v>
      </c>
      <c r="L9" s="7">
        <f>+นนทบุรี!L87</f>
        <v>2543.0664999999999</v>
      </c>
      <c r="M9" s="7">
        <f>+นนทบุรี!M87</f>
        <v>493.28109999999998</v>
      </c>
      <c r="N9" s="7">
        <f>+นนทบุรี!N87</f>
        <v>0.81</v>
      </c>
      <c r="O9" s="7">
        <f>+นนทบุรี!O87</f>
        <v>0.77</v>
      </c>
      <c r="P9" s="7">
        <f>+นนทบุรี!P87</f>
        <v>0.73</v>
      </c>
      <c r="Q9" s="7">
        <f>+นนทบุรี!Q87</f>
        <v>0.69</v>
      </c>
    </row>
    <row r="10" spans="1:17" ht="23.25" thickBot="1" x14ac:dyDescent="0.4">
      <c r="A10" s="1" t="s">
        <v>108</v>
      </c>
      <c r="B10" s="6">
        <f>+นนทบุรี!B104</f>
        <v>2857</v>
      </c>
      <c r="C10" s="6">
        <f>+นนทบุรี!C104</f>
        <v>2781</v>
      </c>
      <c r="D10" s="6">
        <f>+นนทบุรี!D104</f>
        <v>2809</v>
      </c>
      <c r="E10" s="6">
        <f>+นนทบุรี!E104</f>
        <v>677</v>
      </c>
      <c r="F10" s="7">
        <f>+นนทบุรี!F104</f>
        <v>2325.3757000000001</v>
      </c>
      <c r="G10" s="7">
        <f>+นนทบุรี!G104</f>
        <v>2424.7736</v>
      </c>
      <c r="H10" s="7">
        <f>+นนทบุรี!H104</f>
        <v>2494.9841999999999</v>
      </c>
      <c r="I10" s="7">
        <f>+นนทบุรี!I104</f>
        <v>549.21289999999999</v>
      </c>
      <c r="J10" s="7">
        <f>+นนทบุรี!J104</f>
        <v>2318.3008</v>
      </c>
      <c r="K10" s="7">
        <f>+นนทบุรี!K104</f>
        <v>2413.0104000000001</v>
      </c>
      <c r="L10" s="7">
        <f>+นนทบุรี!L104</f>
        <v>2486.4503</v>
      </c>
      <c r="M10" s="7">
        <f>+นนทบุรี!M104</f>
        <v>547.09109999999998</v>
      </c>
      <c r="N10" s="7">
        <f>+นนทบุรี!N104</f>
        <v>0.81</v>
      </c>
      <c r="O10" s="7">
        <f>+นนทบุรี!O104</f>
        <v>0.87</v>
      </c>
      <c r="P10" s="7">
        <f>+นนทบุรี!P104</f>
        <v>0.89</v>
      </c>
      <c r="Q10" s="7">
        <f>+นนทบุรี!Q104</f>
        <v>0.81</v>
      </c>
    </row>
    <row r="11" spans="1:17" ht="23.25" thickBot="1" x14ac:dyDescent="0.4">
      <c r="A11" s="5" t="s">
        <v>110</v>
      </c>
      <c r="B11" s="6">
        <f>+นนทบุรี!B121</f>
        <v>6001</v>
      </c>
      <c r="C11" s="6">
        <f>+นนทบุรี!C121</f>
        <v>5932</v>
      </c>
      <c r="D11" s="6">
        <f>+นนทบุรี!D121</f>
        <v>6375</v>
      </c>
      <c r="E11" s="6">
        <f>+นนทบุรี!E121</f>
        <v>1250</v>
      </c>
      <c r="F11" s="7">
        <f>+นนทบุรี!F121</f>
        <v>29394.5605</v>
      </c>
      <c r="G11" s="7">
        <f>+นนทบุรี!G121</f>
        <v>28927.641100000001</v>
      </c>
      <c r="H11" s="7">
        <f>+นนทบุรี!H121</f>
        <v>32749.3593</v>
      </c>
      <c r="I11" s="7">
        <f>+นนทบุรี!I121</f>
        <v>5619.2223999999997</v>
      </c>
      <c r="J11" s="7">
        <f>+นนทบุรี!J121</f>
        <v>29416.511399999999</v>
      </c>
      <c r="K11" s="7">
        <f>+นนทบุรี!K121</f>
        <v>28956.092199999999</v>
      </c>
      <c r="L11" s="7">
        <f>+นนทบุรี!L121</f>
        <v>32768.729599999999</v>
      </c>
      <c r="M11" s="7">
        <f>+นนทบุรี!M121</f>
        <v>5622.9507999999996</v>
      </c>
      <c r="N11" s="7">
        <f>+นนทบุรี!N121</f>
        <v>4.9000000000000004</v>
      </c>
      <c r="O11" s="7">
        <f>+นนทบุรี!O121</f>
        <v>4.88</v>
      </c>
      <c r="P11" s="7">
        <f>+นนทบุรี!P121</f>
        <v>5.14</v>
      </c>
      <c r="Q11" s="7">
        <f>+นนทบุรี!Q121</f>
        <v>4.5</v>
      </c>
    </row>
    <row r="12" spans="1:17" ht="23.25" thickBot="1" x14ac:dyDescent="0.4">
      <c r="A12" s="1" t="s">
        <v>114</v>
      </c>
      <c r="B12" s="6">
        <f>+นนทบุรี!B138</f>
        <v>2155</v>
      </c>
      <c r="C12" s="6">
        <f>+นนทบุรี!C138</f>
        <v>1937</v>
      </c>
      <c r="D12" s="6">
        <f>+นนทบุรี!D138</f>
        <v>2012</v>
      </c>
      <c r="E12" s="6">
        <f>+นนทบุรี!E138</f>
        <v>473</v>
      </c>
      <c r="F12" s="7">
        <f>+นนทบุรี!F138</f>
        <v>1921.0041000000001</v>
      </c>
      <c r="G12" s="7">
        <f>+นนทบุรี!G138</f>
        <v>1772.9184</v>
      </c>
      <c r="H12" s="7">
        <f>+นนทบุรี!H138</f>
        <v>1998.2399</v>
      </c>
      <c r="I12" s="7">
        <f>+นนทบุรี!I138</f>
        <v>452.19670000000002</v>
      </c>
      <c r="J12" s="7">
        <f>+นนทบุรี!J138</f>
        <v>1934.2021</v>
      </c>
      <c r="K12" s="7">
        <f>+นนทบุรี!K138</f>
        <v>1781.1908000000001</v>
      </c>
      <c r="L12" s="7">
        <f>+นนทบุรี!L138</f>
        <v>2006.8577</v>
      </c>
      <c r="M12" s="7">
        <f>+นนทบุรี!M138</f>
        <v>453.70609999999999</v>
      </c>
      <c r="N12" s="7">
        <f>+นนทบุรี!N138</f>
        <v>0.89</v>
      </c>
      <c r="O12" s="7">
        <f>+นนทบุรี!O138</f>
        <v>0.92</v>
      </c>
      <c r="P12" s="7">
        <f>+นนทบุรี!P138</f>
        <v>0.99</v>
      </c>
      <c r="Q12" s="7">
        <f>+นนทบุรี!Q138</f>
        <v>0.96</v>
      </c>
    </row>
    <row r="13" spans="1:17" ht="45.75" thickBot="1" x14ac:dyDescent="0.4">
      <c r="A13" s="5" t="s">
        <v>116</v>
      </c>
      <c r="B13" s="6">
        <f>+นนทบุรี!B156</f>
        <v>187</v>
      </c>
      <c r="C13" s="6">
        <f>+นนทบุรี!C156</f>
        <v>189</v>
      </c>
      <c r="D13" s="6">
        <f>+นนทบุรี!D156</f>
        <v>231</v>
      </c>
      <c r="E13" s="6">
        <f>+นนทบุรี!E156</f>
        <v>52</v>
      </c>
      <c r="F13" s="7">
        <f>+นนทบุรี!F156</f>
        <v>823.60379999999998</v>
      </c>
      <c r="G13" s="7">
        <f>+นนทบุรี!G156</f>
        <v>781.06240000000003</v>
      </c>
      <c r="H13" s="7">
        <f>+นนทบุรี!H156</f>
        <v>352.3587</v>
      </c>
      <c r="I13" s="7">
        <f>+นนทบุรี!I156</f>
        <v>80.3309</v>
      </c>
      <c r="J13" s="7">
        <f>+นนทบุรี!J156</f>
        <v>825.52829999999994</v>
      </c>
      <c r="K13" s="7">
        <f>+นนทบุรี!K156</f>
        <v>782.95180000000005</v>
      </c>
      <c r="L13" s="7">
        <f>+นนทบุรี!L156</f>
        <v>361.62360000000001</v>
      </c>
      <c r="M13" s="7">
        <f>+นนทบุรี!M156</f>
        <v>82.521100000000004</v>
      </c>
      <c r="N13" s="7">
        <f>+นนทบุรี!N156</f>
        <v>4.4000000000000004</v>
      </c>
      <c r="O13" s="7">
        <f>+นนทบุรี!O156</f>
        <v>4.13</v>
      </c>
      <c r="P13" s="7">
        <f>+นนทบุรี!P156</f>
        <v>1.53</v>
      </c>
      <c r="Q13" s="7">
        <f>+นนทบุรี!Q156</f>
        <v>1.54</v>
      </c>
    </row>
    <row r="14" spans="1:17" ht="23.25" thickBot="1" x14ac:dyDescent="0.4">
      <c r="A14" s="1" t="s">
        <v>118</v>
      </c>
      <c r="B14" s="6">
        <f>+นนทบุรี!B173</f>
        <v>4597</v>
      </c>
      <c r="C14" s="6">
        <f>+นนทบุรี!C173</f>
        <v>4535</v>
      </c>
      <c r="D14" s="6">
        <f>+นนทบุรี!D173</f>
        <v>4138</v>
      </c>
      <c r="E14" s="6">
        <f>+นนทบุรี!E173</f>
        <v>1199</v>
      </c>
      <c r="F14" s="7">
        <f>+นนทบุรี!F173</f>
        <v>8375.3379000000004</v>
      </c>
      <c r="G14" s="7">
        <f>+นนทบุรี!G173</f>
        <v>8400.2522000000008</v>
      </c>
      <c r="H14" s="7">
        <f>+นนทบุรี!H173</f>
        <v>7396.366</v>
      </c>
      <c r="I14" s="7">
        <f>+นนทบุรี!I173</f>
        <v>2128.3346999999999</v>
      </c>
      <c r="J14" s="7">
        <f>+นนทบุรี!J173</f>
        <v>8446.0313000000006</v>
      </c>
      <c r="K14" s="7">
        <f>+นนทบุรี!K173</f>
        <v>8474.5751999999993</v>
      </c>
      <c r="L14" s="7">
        <f>+นนทบุรี!L173</f>
        <v>7466.4847</v>
      </c>
      <c r="M14" s="7">
        <f>+นนทบุรี!M173</f>
        <v>2149.8607999999999</v>
      </c>
      <c r="N14" s="7">
        <f>+นนทบุรี!N173</f>
        <v>1.82</v>
      </c>
      <c r="O14" s="7">
        <f>+นนทบุรี!O173</f>
        <v>1.85</v>
      </c>
      <c r="P14" s="7">
        <f>+นนทบุรี!P173</f>
        <v>1.79</v>
      </c>
      <c r="Q14" s="7">
        <f>+นนทบุรี!Q173</f>
        <v>1.78</v>
      </c>
    </row>
    <row r="15" spans="1:17" ht="57" thickBot="1" x14ac:dyDescent="0.4">
      <c r="A15" s="5" t="s">
        <v>121</v>
      </c>
      <c r="B15" s="6">
        <f>+นนทบุรี!B190</f>
        <v>6229</v>
      </c>
      <c r="C15" s="6">
        <f>+นนทบุรี!C190</f>
        <v>6796</v>
      </c>
      <c r="D15" s="6">
        <f>+นนทบุรี!D190</f>
        <v>7175</v>
      </c>
      <c r="E15" s="6">
        <f>+นนทบุรี!E190</f>
        <v>1871</v>
      </c>
      <c r="F15" s="7">
        <f>+นนทบุรี!F190</f>
        <v>9164.0346000000009</v>
      </c>
      <c r="G15" s="7">
        <f>+นนทบุรี!G190</f>
        <v>10046.673500000001</v>
      </c>
      <c r="H15" s="7">
        <f>+นนทบุรี!H190</f>
        <v>10815.625099999999</v>
      </c>
      <c r="I15" s="7">
        <f>+นนทบุรี!I190</f>
        <v>2969.8272999999999</v>
      </c>
      <c r="J15" s="7">
        <f>+นนทบุรี!J190</f>
        <v>9155.7860000000001</v>
      </c>
      <c r="K15" s="7">
        <f>+นนทบุรี!K190</f>
        <v>10034.551100000001</v>
      </c>
      <c r="L15" s="7">
        <f>+นนทบุรี!L190</f>
        <v>10795.837799999999</v>
      </c>
      <c r="M15" s="7">
        <f>+นนทบุรี!M190</f>
        <v>2963.8613999999998</v>
      </c>
      <c r="N15" s="7">
        <f>+นนทบุรี!N190</f>
        <v>1.47</v>
      </c>
      <c r="O15" s="7">
        <f>+นนทบุรี!O190</f>
        <v>1.48</v>
      </c>
      <c r="P15" s="7">
        <f>+นนทบุรี!P190</f>
        <v>1.51</v>
      </c>
      <c r="Q15" s="7">
        <f>+นนทบุรี!Q190</f>
        <v>1.59</v>
      </c>
    </row>
    <row r="16" spans="1:17" ht="23.25" thickBot="1" x14ac:dyDescent="0.4">
      <c r="A16" s="1" t="s">
        <v>385</v>
      </c>
      <c r="B16" s="6">
        <f>+นนทบุรี!B207</f>
        <v>0</v>
      </c>
      <c r="C16" s="6">
        <f>+นนทบุรี!C207</f>
        <v>0</v>
      </c>
      <c r="D16" s="6">
        <f>+นนทบุรี!D207</f>
        <v>192</v>
      </c>
      <c r="E16" s="6">
        <f>+นนทบุรี!E207</f>
        <v>81</v>
      </c>
      <c r="F16" s="7">
        <f>+นนทบุรี!F207</f>
        <v>0</v>
      </c>
      <c r="G16" s="7">
        <f>+นนทบุรี!G207</f>
        <v>0</v>
      </c>
      <c r="H16" s="7">
        <f>+นนทบุรี!H207</f>
        <v>141.18610000000001</v>
      </c>
      <c r="I16" s="7">
        <f>+นนทบุรี!I207</f>
        <v>47.254100000000001</v>
      </c>
      <c r="J16" s="7">
        <f>+นนทบุรี!J207</f>
        <v>0</v>
      </c>
      <c r="K16" s="7">
        <f>+นนทบุรี!K207</f>
        <v>0</v>
      </c>
      <c r="L16" s="7">
        <f>+นนทบุรี!L207</f>
        <v>138.6129</v>
      </c>
      <c r="M16" s="7">
        <f>+นนทบุรี!M207</f>
        <v>47.036499999999997</v>
      </c>
      <c r="N16" s="7">
        <f>+นนทบุรี!N207</f>
        <v>0</v>
      </c>
      <c r="O16" s="7">
        <f>+นนทบุรี!O207</f>
        <v>0</v>
      </c>
      <c r="P16" s="7">
        <f>+นนทบุรี!P207</f>
        <v>0.74</v>
      </c>
      <c r="Q16" s="7">
        <f>+นนทบุรี!Q207</f>
        <v>0.57999999999999996</v>
      </c>
    </row>
    <row r="17" spans="1:17" x14ac:dyDescent="0.35">
      <c r="A17" s="11" t="s">
        <v>20</v>
      </c>
      <c r="B17" s="6">
        <f>SUM(B5:B16)</f>
        <v>55607</v>
      </c>
      <c r="C17" s="6">
        <f t="shared" ref="C17:M17" si="0">SUM(C5:C16)</f>
        <v>56454</v>
      </c>
      <c r="D17" s="6">
        <f t="shared" si="0"/>
        <v>58026</v>
      </c>
      <c r="E17" s="6">
        <f t="shared" si="0"/>
        <v>13504</v>
      </c>
      <c r="F17" s="7">
        <f t="shared" si="0"/>
        <v>94308.208899999998</v>
      </c>
      <c r="G17" s="7">
        <f t="shared" si="0"/>
        <v>98075.126000000004</v>
      </c>
      <c r="H17" s="7">
        <f t="shared" si="0"/>
        <v>105224.7564</v>
      </c>
      <c r="I17" s="7">
        <f t="shared" si="0"/>
        <v>22611.744300000002</v>
      </c>
      <c r="J17" s="7">
        <f t="shared" si="0"/>
        <v>94371.154999999999</v>
      </c>
      <c r="K17" s="7">
        <f t="shared" si="0"/>
        <v>98088.781899999987</v>
      </c>
      <c r="L17" s="7">
        <f t="shared" si="0"/>
        <v>105214.45069999999</v>
      </c>
      <c r="M17" s="7">
        <f t="shared" si="0"/>
        <v>22609.649699999998</v>
      </c>
      <c r="N17" s="6"/>
      <c r="O17" s="6"/>
      <c r="P17" s="6"/>
      <c r="Q17" s="6"/>
    </row>
  </sheetData>
  <mergeCells count="7">
    <mergeCell ref="A1:O1"/>
    <mergeCell ref="A2:O2"/>
    <mergeCell ref="A3:A4"/>
    <mergeCell ref="J3:M3"/>
    <mergeCell ref="N3:Q3"/>
    <mergeCell ref="B3:E3"/>
    <mergeCell ref="F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4"/>
  <sheetViews>
    <sheetView topLeftCell="A211" zoomScale="80" zoomScaleNormal="80" workbookViewId="0">
      <selection activeCell="P212" sqref="P212:Q224"/>
    </sheetView>
  </sheetViews>
  <sheetFormatPr defaultRowHeight="22.5" x14ac:dyDescent="0.35"/>
  <cols>
    <col min="6" max="6" width="9.625" customWidth="1"/>
    <col min="7" max="8" width="9.625" bestFit="1" customWidth="1"/>
    <col min="10" max="10" width="9.5" customWidth="1"/>
    <col min="11" max="12" width="9.625" bestFit="1" customWidth="1"/>
    <col min="18" max="18" width="29.625" customWidth="1"/>
  </cols>
  <sheetData>
    <row r="1" spans="1:19" ht="22.5" customHeight="1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  <c r="R1" s="14"/>
    </row>
    <row r="2" spans="1:19" ht="22.5" customHeight="1" x14ac:dyDescent="0.35">
      <c r="A2" s="178" t="s">
        <v>320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  <c r="R2" t="s">
        <v>399</v>
      </c>
    </row>
    <row r="3" spans="1:19" ht="23.25" customHeight="1" thickBot="1" x14ac:dyDescent="0.4">
      <c r="A3" s="179" t="s">
        <v>2</v>
      </c>
      <c r="B3" s="82"/>
      <c r="C3" s="180" t="s">
        <v>3</v>
      </c>
      <c r="D3" s="180"/>
      <c r="E3" s="83"/>
      <c r="F3" s="180" t="s">
        <v>4</v>
      </c>
      <c r="G3" s="180"/>
      <c r="H3" s="83"/>
      <c r="I3" s="83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9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9" ht="24" thickTop="1" thickBot="1" x14ac:dyDescent="0.4">
      <c r="A5" s="5" t="s">
        <v>7</v>
      </c>
      <c r="B5" s="6">
        <v>1935</v>
      </c>
      <c r="C5" s="6">
        <v>1960</v>
      </c>
      <c r="D5" s="6">
        <v>2229</v>
      </c>
      <c r="E5" s="6">
        <v>2090</v>
      </c>
      <c r="F5" s="7">
        <v>2757.5192999999999</v>
      </c>
      <c r="G5" s="7">
        <v>2414.1316999999999</v>
      </c>
      <c r="H5" s="7">
        <v>2979.1662000000001</v>
      </c>
      <c r="I5" s="7">
        <v>3234.0835000000002</v>
      </c>
      <c r="J5" s="7">
        <v>2745.7909</v>
      </c>
      <c r="K5" s="7">
        <v>2406.3085000000001</v>
      </c>
      <c r="L5" s="7">
        <v>2970.5535</v>
      </c>
      <c r="M5" s="7">
        <v>3224.5066999999999</v>
      </c>
      <c r="N5" s="8">
        <v>1.43</v>
      </c>
      <c r="O5" s="8">
        <v>1.23</v>
      </c>
      <c r="P5" s="8">
        <v>1.34</v>
      </c>
      <c r="Q5" s="8">
        <v>1.55</v>
      </c>
      <c r="S5">
        <v>8000</v>
      </c>
    </row>
    <row r="6" spans="1:19" ht="23.25" thickBot="1" x14ac:dyDescent="0.4">
      <c r="A6" s="1" t="s">
        <v>8</v>
      </c>
      <c r="B6" s="2">
        <v>1774</v>
      </c>
      <c r="C6" s="2">
        <v>1909</v>
      </c>
      <c r="D6" s="2">
        <v>2125</v>
      </c>
      <c r="E6" s="2">
        <v>1954</v>
      </c>
      <c r="F6" s="3">
        <v>2440.3024</v>
      </c>
      <c r="G6" s="3">
        <v>2537.6637000000001</v>
      </c>
      <c r="H6" s="3">
        <v>2953.6161999999999</v>
      </c>
      <c r="I6" s="3">
        <v>2972.8036999999999</v>
      </c>
      <c r="J6" s="3">
        <v>2431.3528999999999</v>
      </c>
      <c r="K6" s="3">
        <v>2531.6410999999998</v>
      </c>
      <c r="L6" s="3">
        <v>2941.8507</v>
      </c>
      <c r="M6" s="3">
        <v>2962.6808000000001</v>
      </c>
      <c r="N6" s="4">
        <v>1.38</v>
      </c>
      <c r="O6" s="4">
        <v>1.33</v>
      </c>
      <c r="P6" s="4">
        <v>1.39</v>
      </c>
      <c r="Q6" s="4">
        <v>1.52</v>
      </c>
    </row>
    <row r="7" spans="1:19" ht="23.25" thickBot="1" x14ac:dyDescent="0.4">
      <c r="A7" s="5" t="s">
        <v>9</v>
      </c>
      <c r="B7" s="6">
        <v>1684</v>
      </c>
      <c r="C7" s="6">
        <v>1847</v>
      </c>
      <c r="D7" s="6">
        <v>1926</v>
      </c>
      <c r="E7" s="6">
        <v>1027</v>
      </c>
      <c r="F7" s="7">
        <v>2408.9677999999999</v>
      </c>
      <c r="G7" s="7">
        <v>2632.9398000000001</v>
      </c>
      <c r="H7" s="7">
        <v>2753.5441000000001</v>
      </c>
      <c r="I7" s="7">
        <v>1394.8273999999999</v>
      </c>
      <c r="J7" s="7">
        <v>2400.2022000000002</v>
      </c>
      <c r="K7" s="7">
        <v>2622.1835000000001</v>
      </c>
      <c r="L7" s="7">
        <v>2742.6390000000001</v>
      </c>
      <c r="M7" s="7">
        <v>1389.8172</v>
      </c>
      <c r="N7" s="8">
        <v>1.43</v>
      </c>
      <c r="O7" s="8">
        <v>1.43</v>
      </c>
      <c r="P7" s="8">
        <v>1.43</v>
      </c>
      <c r="Q7" s="8">
        <v>1.36</v>
      </c>
    </row>
    <row r="8" spans="1:19" ht="23.25" thickBot="1" x14ac:dyDescent="0.4">
      <c r="A8" s="1" t="s">
        <v>10</v>
      </c>
      <c r="B8" s="2">
        <v>1843</v>
      </c>
      <c r="C8" s="2">
        <v>1911</v>
      </c>
      <c r="D8" s="2">
        <v>1903</v>
      </c>
      <c r="E8" s="4">
        <v>0</v>
      </c>
      <c r="F8" s="3">
        <v>2644.8357000000001</v>
      </c>
      <c r="G8" s="3">
        <v>2695.7507999999998</v>
      </c>
      <c r="H8" s="3">
        <v>2786.7566999999999</v>
      </c>
      <c r="I8" s="4">
        <v>0</v>
      </c>
      <c r="J8" s="3">
        <v>2632.3885</v>
      </c>
      <c r="K8" s="3">
        <v>2684.6561000000002</v>
      </c>
      <c r="L8" s="3">
        <v>2778.3805000000002</v>
      </c>
      <c r="M8" s="4">
        <v>0</v>
      </c>
      <c r="N8" s="4">
        <v>1.44</v>
      </c>
      <c r="O8" s="4">
        <v>1.41</v>
      </c>
      <c r="P8" s="4">
        <v>1.46</v>
      </c>
      <c r="Q8" s="4">
        <v>0</v>
      </c>
    </row>
    <row r="9" spans="1:19" ht="23.25" thickBot="1" x14ac:dyDescent="0.4">
      <c r="A9" s="5" t="s">
        <v>11</v>
      </c>
      <c r="B9" s="6">
        <v>1668</v>
      </c>
      <c r="C9" s="6">
        <v>1809</v>
      </c>
      <c r="D9" s="6">
        <v>1908</v>
      </c>
      <c r="E9" s="8">
        <v>0</v>
      </c>
      <c r="F9" s="7">
        <v>2307.5634</v>
      </c>
      <c r="G9" s="7">
        <v>2413.9859999999999</v>
      </c>
      <c r="H9" s="7">
        <v>2804.2415000000001</v>
      </c>
      <c r="I9" s="8">
        <v>0</v>
      </c>
      <c r="J9" s="7">
        <v>2297.2503999999999</v>
      </c>
      <c r="K9" s="7">
        <v>2406.1826999999998</v>
      </c>
      <c r="L9" s="7">
        <v>2795.7212</v>
      </c>
      <c r="M9" s="8">
        <v>0</v>
      </c>
      <c r="N9" s="8">
        <v>1.38</v>
      </c>
      <c r="O9" s="8">
        <v>1.33</v>
      </c>
      <c r="P9" s="8">
        <v>1.47</v>
      </c>
      <c r="Q9" s="8">
        <v>0</v>
      </c>
    </row>
    <row r="10" spans="1:19" ht="23.25" thickBot="1" x14ac:dyDescent="0.4">
      <c r="A10" s="1" t="s">
        <v>12</v>
      </c>
      <c r="B10" s="2">
        <v>1777</v>
      </c>
      <c r="C10" s="2">
        <v>1968</v>
      </c>
      <c r="D10" s="2">
        <v>2115</v>
      </c>
      <c r="E10" s="4">
        <v>0</v>
      </c>
      <c r="F10" s="3">
        <v>2718.5749000000001</v>
      </c>
      <c r="G10" s="3">
        <v>2743.2892999999999</v>
      </c>
      <c r="H10" s="3">
        <v>3463.6749</v>
      </c>
      <c r="I10" s="4">
        <v>0</v>
      </c>
      <c r="J10" s="3">
        <v>2707.0520999999999</v>
      </c>
      <c r="K10" s="3">
        <v>2732.6520999999998</v>
      </c>
      <c r="L10" s="3">
        <v>3451.4818</v>
      </c>
      <c r="M10" s="4">
        <v>0</v>
      </c>
      <c r="N10" s="4">
        <v>1.53</v>
      </c>
      <c r="O10" s="4">
        <v>1.39</v>
      </c>
      <c r="P10" s="4">
        <v>1.64</v>
      </c>
      <c r="Q10" s="4">
        <v>0</v>
      </c>
    </row>
    <row r="11" spans="1:19" ht="23.25" thickBot="1" x14ac:dyDescent="0.4">
      <c r="A11" s="5" t="s">
        <v>13</v>
      </c>
      <c r="B11" s="6">
        <v>1540</v>
      </c>
      <c r="C11" s="6">
        <v>1895</v>
      </c>
      <c r="D11" s="6">
        <v>1835</v>
      </c>
      <c r="E11" s="8">
        <v>0</v>
      </c>
      <c r="F11" s="7">
        <v>2210.4917</v>
      </c>
      <c r="G11" s="7">
        <v>2594.2435</v>
      </c>
      <c r="H11" s="7">
        <v>2599.3569000000002</v>
      </c>
      <c r="I11" s="8">
        <v>0</v>
      </c>
      <c r="J11" s="7">
        <v>2199.5720999999999</v>
      </c>
      <c r="K11" s="7">
        <v>2583.9783000000002</v>
      </c>
      <c r="L11" s="7">
        <v>2587.7791000000002</v>
      </c>
      <c r="M11" s="8">
        <v>0</v>
      </c>
      <c r="N11" s="8">
        <v>1.44</v>
      </c>
      <c r="O11" s="8">
        <v>1.37</v>
      </c>
      <c r="P11" s="8">
        <v>1.42</v>
      </c>
      <c r="Q11" s="8">
        <v>0</v>
      </c>
    </row>
    <row r="12" spans="1:19" ht="23.25" thickBot="1" x14ac:dyDescent="0.4">
      <c r="A12" s="1" t="s">
        <v>14</v>
      </c>
      <c r="B12" s="2">
        <v>1708</v>
      </c>
      <c r="C12" s="2">
        <v>1940</v>
      </c>
      <c r="D12" s="2">
        <v>1913</v>
      </c>
      <c r="E12" s="4">
        <v>0</v>
      </c>
      <c r="F12" s="3">
        <v>2527.8188</v>
      </c>
      <c r="G12" s="3">
        <v>2444.9665</v>
      </c>
      <c r="H12" s="3">
        <v>2659.5486000000001</v>
      </c>
      <c r="I12" s="4">
        <v>0</v>
      </c>
      <c r="J12" s="3">
        <v>2517.0677000000001</v>
      </c>
      <c r="K12" s="3">
        <v>2434.4717000000001</v>
      </c>
      <c r="L12" s="3">
        <v>2648.9387000000002</v>
      </c>
      <c r="M12" s="4">
        <v>0</v>
      </c>
      <c r="N12" s="4">
        <v>1.48</v>
      </c>
      <c r="O12" s="4">
        <v>1.26</v>
      </c>
      <c r="P12" s="4">
        <v>1.39</v>
      </c>
      <c r="Q12" s="4">
        <v>0</v>
      </c>
    </row>
    <row r="13" spans="1:19" ht="23.25" thickBot="1" x14ac:dyDescent="0.4">
      <c r="A13" s="5" t="s">
        <v>15</v>
      </c>
      <c r="B13" s="6">
        <v>1808</v>
      </c>
      <c r="C13" s="6">
        <v>1968</v>
      </c>
      <c r="D13" s="6">
        <v>1957</v>
      </c>
      <c r="E13" s="8">
        <v>0</v>
      </c>
      <c r="F13" s="7">
        <v>2334.855</v>
      </c>
      <c r="G13" s="7">
        <v>2628.4578999999999</v>
      </c>
      <c r="H13" s="7">
        <v>2661.8715999999999</v>
      </c>
      <c r="I13" s="8">
        <v>0</v>
      </c>
      <c r="J13" s="7">
        <v>2328.8861000000002</v>
      </c>
      <c r="K13" s="7">
        <v>2615.6716999999999</v>
      </c>
      <c r="L13" s="7">
        <v>2652.0587999999998</v>
      </c>
      <c r="M13" s="8">
        <v>0</v>
      </c>
      <c r="N13" s="8">
        <v>1.29</v>
      </c>
      <c r="O13" s="8">
        <v>1.34</v>
      </c>
      <c r="P13" s="8">
        <v>1.36</v>
      </c>
      <c r="Q13" s="8">
        <v>0</v>
      </c>
    </row>
    <row r="14" spans="1:19" ht="23.25" thickBot="1" x14ac:dyDescent="0.4">
      <c r="A14" s="1" t="s">
        <v>16</v>
      </c>
      <c r="B14" s="2">
        <v>1928</v>
      </c>
      <c r="C14" s="2">
        <v>2069</v>
      </c>
      <c r="D14" s="2">
        <v>2097</v>
      </c>
      <c r="E14" s="4">
        <v>0</v>
      </c>
      <c r="F14" s="3">
        <v>2400.3166999999999</v>
      </c>
      <c r="G14" s="3">
        <v>2912.0003999999999</v>
      </c>
      <c r="H14" s="3">
        <v>2922.7381999999998</v>
      </c>
      <c r="I14" s="4">
        <v>0</v>
      </c>
      <c r="J14" s="3">
        <v>2388.5196000000001</v>
      </c>
      <c r="K14" s="3">
        <v>2902.2645000000002</v>
      </c>
      <c r="L14" s="3">
        <v>2912.1473000000001</v>
      </c>
      <c r="M14" s="4">
        <v>0</v>
      </c>
      <c r="N14" s="4">
        <v>1.24</v>
      </c>
      <c r="O14" s="4">
        <v>1.41</v>
      </c>
      <c r="P14" s="4">
        <v>1.39</v>
      </c>
      <c r="Q14" s="4">
        <v>0</v>
      </c>
    </row>
    <row r="15" spans="1:19" ht="23.25" thickBot="1" x14ac:dyDescent="0.4">
      <c r="A15" s="5" t="s">
        <v>17</v>
      </c>
      <c r="B15" s="6">
        <v>2064</v>
      </c>
      <c r="C15" s="6">
        <v>1998</v>
      </c>
      <c r="D15" s="6">
        <v>2177</v>
      </c>
      <c r="E15" s="8">
        <v>0</v>
      </c>
      <c r="F15" s="7">
        <v>2736.1979000000001</v>
      </c>
      <c r="G15" s="7">
        <v>2655.3229000000001</v>
      </c>
      <c r="H15" s="7">
        <v>2975.4645999999998</v>
      </c>
      <c r="I15" s="8">
        <v>0</v>
      </c>
      <c r="J15" s="7">
        <v>2729.9683</v>
      </c>
      <c r="K15" s="7">
        <v>2648.1857</v>
      </c>
      <c r="L15" s="7">
        <v>2963.4933999999998</v>
      </c>
      <c r="M15" s="8">
        <v>0</v>
      </c>
      <c r="N15" s="8">
        <v>1.33</v>
      </c>
      <c r="O15" s="8">
        <v>1.33</v>
      </c>
      <c r="P15" s="8">
        <v>1.37</v>
      </c>
      <c r="Q15" s="8">
        <v>0</v>
      </c>
    </row>
    <row r="16" spans="1:19" ht="23.25" thickBot="1" x14ac:dyDescent="0.4">
      <c r="A16" s="1" t="s">
        <v>18</v>
      </c>
      <c r="B16" s="2">
        <v>2097</v>
      </c>
      <c r="C16" s="2">
        <v>2169</v>
      </c>
      <c r="D16" s="2">
        <v>2122</v>
      </c>
      <c r="E16" s="4">
        <v>0</v>
      </c>
      <c r="F16" s="3">
        <v>2788.5608999999999</v>
      </c>
      <c r="G16" s="3">
        <v>2932.8108000000002</v>
      </c>
      <c r="H16" s="3">
        <v>3101.9902000000002</v>
      </c>
      <c r="I16" s="4">
        <v>0</v>
      </c>
      <c r="J16" s="3">
        <v>2778.1909999999998</v>
      </c>
      <c r="K16" s="3">
        <v>2921.5952000000002</v>
      </c>
      <c r="L16" s="3">
        <v>3089.6828999999998</v>
      </c>
      <c r="M16" s="4">
        <v>0</v>
      </c>
      <c r="N16" s="4">
        <v>1.33</v>
      </c>
      <c r="O16" s="4">
        <v>1.35</v>
      </c>
      <c r="P16" s="4">
        <v>1.46</v>
      </c>
      <c r="Q16" s="4">
        <v>0</v>
      </c>
    </row>
    <row r="17" spans="1:17" x14ac:dyDescent="0.35">
      <c r="A17" s="11" t="s">
        <v>20</v>
      </c>
      <c r="B17" s="12">
        <v>21826</v>
      </c>
      <c r="C17" s="12">
        <v>23443</v>
      </c>
      <c r="D17" s="12">
        <v>24307</v>
      </c>
      <c r="E17" s="12">
        <v>5071</v>
      </c>
      <c r="F17" s="13">
        <v>30276.004499999999</v>
      </c>
      <c r="G17" s="13">
        <v>31605.563300000002</v>
      </c>
      <c r="H17" s="13">
        <v>34661.969700000001</v>
      </c>
      <c r="I17" s="13">
        <v>7601.7146000000002</v>
      </c>
      <c r="J17" s="13">
        <v>30156.2418</v>
      </c>
      <c r="K17" s="13">
        <v>31489.791099999999</v>
      </c>
      <c r="L17" s="13">
        <v>34534.726900000001</v>
      </c>
      <c r="M17" s="13">
        <v>7577.0047000000004</v>
      </c>
      <c r="N17" s="11">
        <v>1.39</v>
      </c>
      <c r="O17" s="11">
        <v>1.35</v>
      </c>
      <c r="P17" s="11">
        <v>1.43</v>
      </c>
      <c r="Q17" s="11">
        <v>1.5</v>
      </c>
    </row>
    <row r="18" spans="1:17" x14ac:dyDescent="0.35">
      <c r="A18" s="178" t="s">
        <v>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84"/>
      <c r="Q18" s="84"/>
    </row>
    <row r="19" spans="1:17" x14ac:dyDescent="0.35">
      <c r="A19" s="178" t="s">
        <v>321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84"/>
      <c r="Q19" s="84"/>
    </row>
    <row r="20" spans="1:17" ht="23.25" thickBot="1" x14ac:dyDescent="0.4">
      <c r="A20" s="179" t="s">
        <v>2</v>
      </c>
      <c r="B20" s="82"/>
      <c r="C20" s="180" t="s">
        <v>3</v>
      </c>
      <c r="D20" s="180"/>
      <c r="E20" s="83"/>
      <c r="F20" s="180" t="s">
        <v>4</v>
      </c>
      <c r="G20" s="180"/>
      <c r="H20" s="83"/>
      <c r="I20" s="83"/>
      <c r="J20" s="181" t="s">
        <v>5</v>
      </c>
      <c r="K20" s="181"/>
      <c r="L20" s="181"/>
      <c r="M20" s="181"/>
      <c r="N20" s="182" t="s">
        <v>6</v>
      </c>
      <c r="O20" s="182"/>
      <c r="P20" s="182"/>
      <c r="Q20" s="182"/>
    </row>
    <row r="21" spans="1:17" ht="24" thickTop="1" thickBot="1" x14ac:dyDescent="0.4">
      <c r="A21" s="180"/>
      <c r="B21" s="9">
        <v>2557</v>
      </c>
      <c r="C21" s="9">
        <v>2558</v>
      </c>
      <c r="D21" s="9">
        <v>2559</v>
      </c>
      <c r="E21" s="9">
        <v>2560</v>
      </c>
      <c r="F21" s="9">
        <v>2557</v>
      </c>
      <c r="G21" s="9">
        <v>2558</v>
      </c>
      <c r="H21" s="9">
        <v>2559</v>
      </c>
      <c r="I21" s="9">
        <v>2560</v>
      </c>
      <c r="J21" s="9">
        <v>2557</v>
      </c>
      <c r="K21" s="9">
        <v>2558</v>
      </c>
      <c r="L21" s="9">
        <v>2559</v>
      </c>
      <c r="M21" s="9">
        <v>2560</v>
      </c>
      <c r="N21" s="10">
        <v>2557</v>
      </c>
      <c r="O21" s="10">
        <v>2558</v>
      </c>
      <c r="P21" s="10">
        <v>2559</v>
      </c>
      <c r="Q21" s="10">
        <v>2560</v>
      </c>
    </row>
    <row r="22" spans="1:17" ht="24" thickTop="1" thickBot="1" x14ac:dyDescent="0.4">
      <c r="A22" s="5" t="s">
        <v>7</v>
      </c>
      <c r="B22" s="8">
        <v>224</v>
      </c>
      <c r="C22" s="8">
        <v>203</v>
      </c>
      <c r="D22" s="8">
        <v>306</v>
      </c>
      <c r="E22" s="8">
        <v>228</v>
      </c>
      <c r="F22" s="8">
        <v>139.43049999999999</v>
      </c>
      <c r="G22" s="8">
        <v>147.42850000000001</v>
      </c>
      <c r="H22" s="8">
        <v>212.01849999999999</v>
      </c>
      <c r="I22" s="8">
        <v>150.5908</v>
      </c>
      <c r="J22" s="8">
        <v>138.36199999999999</v>
      </c>
      <c r="K22" s="8">
        <v>146.8562</v>
      </c>
      <c r="L22" s="8">
        <v>211.05950000000001</v>
      </c>
      <c r="M22" s="8">
        <v>149.95670000000001</v>
      </c>
      <c r="N22" s="8">
        <v>0.62</v>
      </c>
      <c r="O22" s="8">
        <v>0.73</v>
      </c>
      <c r="P22" s="8">
        <v>0.69</v>
      </c>
      <c r="Q22" s="8">
        <v>0.66</v>
      </c>
    </row>
    <row r="23" spans="1:17" ht="23.25" thickBot="1" x14ac:dyDescent="0.4">
      <c r="A23" s="1" t="s">
        <v>8</v>
      </c>
      <c r="B23" s="4">
        <v>197</v>
      </c>
      <c r="C23" s="4">
        <v>200</v>
      </c>
      <c r="D23" s="4">
        <v>191</v>
      </c>
      <c r="E23" s="4">
        <v>156</v>
      </c>
      <c r="F23" s="4">
        <v>136.1276</v>
      </c>
      <c r="G23" s="4">
        <v>153.8852</v>
      </c>
      <c r="H23" s="4">
        <v>146.5249</v>
      </c>
      <c r="I23" s="4">
        <v>107.83759999999999</v>
      </c>
      <c r="J23" s="4">
        <v>136.5334</v>
      </c>
      <c r="K23" s="4">
        <v>153.19</v>
      </c>
      <c r="L23" s="4">
        <v>145.51769999999999</v>
      </c>
      <c r="M23" s="4">
        <v>107.49469999999999</v>
      </c>
      <c r="N23" s="4">
        <v>0.69</v>
      </c>
      <c r="O23" s="4">
        <v>0.77</v>
      </c>
      <c r="P23" s="4">
        <v>0.77</v>
      </c>
      <c r="Q23" s="4">
        <v>0.69</v>
      </c>
    </row>
    <row r="24" spans="1:17" ht="23.25" thickBot="1" x14ac:dyDescent="0.4">
      <c r="A24" s="5" t="s">
        <v>9</v>
      </c>
      <c r="B24" s="8">
        <v>194</v>
      </c>
      <c r="C24" s="8">
        <v>188</v>
      </c>
      <c r="D24" s="8">
        <v>241</v>
      </c>
      <c r="E24" s="8">
        <v>87</v>
      </c>
      <c r="F24" s="8">
        <v>130.07769999999999</v>
      </c>
      <c r="G24" s="8">
        <v>135.4924</v>
      </c>
      <c r="H24" s="8">
        <v>204.75530000000001</v>
      </c>
      <c r="I24" s="8">
        <v>57.493099999999998</v>
      </c>
      <c r="J24" s="8">
        <v>129.40649999999999</v>
      </c>
      <c r="K24" s="8">
        <v>135.01240000000001</v>
      </c>
      <c r="L24" s="8">
        <v>204.23920000000001</v>
      </c>
      <c r="M24" s="8">
        <v>56.698900000000002</v>
      </c>
      <c r="N24" s="8">
        <v>0.67</v>
      </c>
      <c r="O24" s="8">
        <v>0.72</v>
      </c>
      <c r="P24" s="8">
        <v>0.85</v>
      </c>
      <c r="Q24" s="8">
        <v>0.66</v>
      </c>
    </row>
    <row r="25" spans="1:17" ht="23.25" thickBot="1" x14ac:dyDescent="0.4">
      <c r="A25" s="1" t="s">
        <v>10</v>
      </c>
      <c r="B25" s="4">
        <v>203</v>
      </c>
      <c r="C25" s="4">
        <v>148</v>
      </c>
      <c r="D25" s="4">
        <v>227</v>
      </c>
      <c r="E25" s="4">
        <v>0</v>
      </c>
      <c r="F25" s="4">
        <v>132.12440000000001</v>
      </c>
      <c r="G25" s="4">
        <v>120.3573</v>
      </c>
      <c r="H25" s="4">
        <v>197.9709</v>
      </c>
      <c r="I25" s="4">
        <v>0</v>
      </c>
      <c r="J25" s="4">
        <v>131.86940000000001</v>
      </c>
      <c r="K25" s="4">
        <v>120.17440000000001</v>
      </c>
      <c r="L25" s="4">
        <v>197.67490000000001</v>
      </c>
      <c r="M25" s="4">
        <v>0</v>
      </c>
      <c r="N25" s="4">
        <v>0.65</v>
      </c>
      <c r="O25" s="4">
        <v>0.81</v>
      </c>
      <c r="P25" s="4">
        <v>0.87</v>
      </c>
      <c r="Q25" s="4">
        <v>0</v>
      </c>
    </row>
    <row r="26" spans="1:17" ht="23.25" thickBot="1" x14ac:dyDescent="0.4">
      <c r="A26" s="5" t="s">
        <v>11</v>
      </c>
      <c r="B26" s="8">
        <v>206</v>
      </c>
      <c r="C26" s="8">
        <v>175</v>
      </c>
      <c r="D26" s="8">
        <v>246</v>
      </c>
      <c r="E26" s="8">
        <v>0</v>
      </c>
      <c r="F26" s="8">
        <v>155.77930000000001</v>
      </c>
      <c r="G26" s="8">
        <v>128.78389999999999</v>
      </c>
      <c r="H26" s="8">
        <v>187.4699</v>
      </c>
      <c r="I26" s="8">
        <v>0</v>
      </c>
      <c r="J26" s="8">
        <v>155.99170000000001</v>
      </c>
      <c r="K26" s="8">
        <v>128.2474</v>
      </c>
      <c r="L26" s="8">
        <v>186.13499999999999</v>
      </c>
      <c r="M26" s="8">
        <v>0</v>
      </c>
      <c r="N26" s="8">
        <v>0.76</v>
      </c>
      <c r="O26" s="8">
        <v>0.74</v>
      </c>
      <c r="P26" s="8">
        <v>0.76</v>
      </c>
      <c r="Q26" s="8">
        <v>0</v>
      </c>
    </row>
    <row r="27" spans="1:17" ht="23.25" thickBot="1" x14ac:dyDescent="0.4">
      <c r="A27" s="1" t="s">
        <v>12</v>
      </c>
      <c r="B27" s="4">
        <v>221</v>
      </c>
      <c r="C27" s="4">
        <v>154</v>
      </c>
      <c r="D27" s="4">
        <v>252</v>
      </c>
      <c r="E27" s="4">
        <v>0</v>
      </c>
      <c r="F27" s="4">
        <v>157.90110000000001</v>
      </c>
      <c r="G27" s="4">
        <v>119.91759999999999</v>
      </c>
      <c r="H27" s="4">
        <v>176.21709999999999</v>
      </c>
      <c r="I27" s="4">
        <v>0</v>
      </c>
      <c r="J27" s="4">
        <v>157.5754</v>
      </c>
      <c r="K27" s="4">
        <v>119.0151</v>
      </c>
      <c r="L27" s="4">
        <v>175.90719999999999</v>
      </c>
      <c r="M27" s="4">
        <v>0</v>
      </c>
      <c r="N27" s="4">
        <v>0.71</v>
      </c>
      <c r="O27" s="4">
        <v>0.78</v>
      </c>
      <c r="P27" s="4">
        <v>0.7</v>
      </c>
      <c r="Q27" s="4">
        <v>0</v>
      </c>
    </row>
    <row r="28" spans="1:17" ht="23.25" thickBot="1" x14ac:dyDescent="0.4">
      <c r="A28" s="5" t="s">
        <v>13</v>
      </c>
      <c r="B28" s="8">
        <v>204</v>
      </c>
      <c r="C28" s="8">
        <v>202</v>
      </c>
      <c r="D28" s="8">
        <v>198</v>
      </c>
      <c r="E28" s="8">
        <v>0</v>
      </c>
      <c r="F28" s="8">
        <v>147.84180000000001</v>
      </c>
      <c r="G28" s="8">
        <v>162.8451</v>
      </c>
      <c r="H28" s="8">
        <v>153.03460000000001</v>
      </c>
      <c r="I28" s="8">
        <v>0</v>
      </c>
      <c r="J28" s="8">
        <v>147.61160000000001</v>
      </c>
      <c r="K28" s="8">
        <v>162.191</v>
      </c>
      <c r="L28" s="8">
        <v>152.14420000000001</v>
      </c>
      <c r="M28" s="8">
        <v>0</v>
      </c>
      <c r="N28" s="8">
        <v>0.72</v>
      </c>
      <c r="O28" s="8">
        <v>0.81</v>
      </c>
      <c r="P28" s="8">
        <v>0.77</v>
      </c>
      <c r="Q28" s="8">
        <v>0</v>
      </c>
    </row>
    <row r="29" spans="1:17" ht="23.25" thickBot="1" x14ac:dyDescent="0.4">
      <c r="A29" s="1" t="s">
        <v>14</v>
      </c>
      <c r="B29" s="4">
        <v>194</v>
      </c>
      <c r="C29" s="4">
        <v>204</v>
      </c>
      <c r="D29" s="4">
        <v>194</v>
      </c>
      <c r="E29" s="4">
        <v>0</v>
      </c>
      <c r="F29" s="4">
        <v>164.36920000000001</v>
      </c>
      <c r="G29" s="4">
        <v>167.5129</v>
      </c>
      <c r="H29" s="4">
        <v>124.21599999999999</v>
      </c>
      <c r="I29" s="4">
        <v>0</v>
      </c>
      <c r="J29" s="4">
        <v>163.26820000000001</v>
      </c>
      <c r="K29" s="4">
        <v>165.9821</v>
      </c>
      <c r="L29" s="4">
        <v>124.20659999999999</v>
      </c>
      <c r="M29" s="4">
        <v>0</v>
      </c>
      <c r="N29" s="4">
        <v>0.85</v>
      </c>
      <c r="O29" s="4">
        <v>0.82</v>
      </c>
      <c r="P29" s="4">
        <v>0.64</v>
      </c>
      <c r="Q29" s="4">
        <v>0</v>
      </c>
    </row>
    <row r="30" spans="1:17" ht="23.25" thickBot="1" x14ac:dyDescent="0.4">
      <c r="A30" s="5" t="s">
        <v>15</v>
      </c>
      <c r="B30" s="8">
        <v>198</v>
      </c>
      <c r="C30" s="8">
        <v>234</v>
      </c>
      <c r="D30" s="8">
        <v>211</v>
      </c>
      <c r="E30" s="8">
        <v>0</v>
      </c>
      <c r="F30" s="8">
        <v>143.67590000000001</v>
      </c>
      <c r="G30" s="8">
        <v>187.7542</v>
      </c>
      <c r="H30" s="8">
        <v>140.34540000000001</v>
      </c>
      <c r="I30" s="8">
        <v>0</v>
      </c>
      <c r="J30" s="8">
        <v>142.82689999999999</v>
      </c>
      <c r="K30" s="8">
        <v>186.08269999999999</v>
      </c>
      <c r="L30" s="8">
        <v>139.73240000000001</v>
      </c>
      <c r="M30" s="8">
        <v>0</v>
      </c>
      <c r="N30" s="8">
        <v>0.73</v>
      </c>
      <c r="O30" s="8">
        <v>0.8</v>
      </c>
      <c r="P30" s="8">
        <v>0.67</v>
      </c>
      <c r="Q30" s="8">
        <v>0</v>
      </c>
    </row>
    <row r="31" spans="1:17" ht="23.25" thickBot="1" x14ac:dyDescent="0.4">
      <c r="A31" s="1" t="s">
        <v>16</v>
      </c>
      <c r="B31" s="4">
        <v>200</v>
      </c>
      <c r="C31" s="4">
        <v>242</v>
      </c>
      <c r="D31" s="4">
        <v>244</v>
      </c>
      <c r="E31" s="4">
        <v>0</v>
      </c>
      <c r="F31" s="4">
        <v>156.66739999999999</v>
      </c>
      <c r="G31" s="4">
        <v>181.67760000000001</v>
      </c>
      <c r="H31" s="4">
        <v>172.65979999999999</v>
      </c>
      <c r="I31" s="4">
        <v>0</v>
      </c>
      <c r="J31" s="4">
        <v>155.8586</v>
      </c>
      <c r="K31" s="4">
        <v>181.3245</v>
      </c>
      <c r="L31" s="4">
        <v>171.2636</v>
      </c>
      <c r="M31" s="4">
        <v>0</v>
      </c>
      <c r="N31" s="4">
        <v>0.78</v>
      </c>
      <c r="O31" s="4">
        <v>0.75</v>
      </c>
      <c r="P31" s="4">
        <v>0.71</v>
      </c>
      <c r="Q31" s="4">
        <v>0</v>
      </c>
    </row>
    <row r="32" spans="1:17" ht="23.25" thickBot="1" x14ac:dyDescent="0.4">
      <c r="A32" s="5" t="s">
        <v>17</v>
      </c>
      <c r="B32" s="8">
        <v>208</v>
      </c>
      <c r="C32" s="8">
        <v>275</v>
      </c>
      <c r="D32" s="8">
        <v>253</v>
      </c>
      <c r="E32" s="8">
        <v>0</v>
      </c>
      <c r="F32" s="8">
        <v>157.38499999999999</v>
      </c>
      <c r="G32" s="8">
        <v>199.29560000000001</v>
      </c>
      <c r="H32" s="8">
        <v>154.58920000000001</v>
      </c>
      <c r="I32" s="8">
        <v>0</v>
      </c>
      <c r="J32" s="8">
        <v>156.93440000000001</v>
      </c>
      <c r="K32" s="8">
        <v>198.4828</v>
      </c>
      <c r="L32" s="8">
        <v>154.077</v>
      </c>
      <c r="M32" s="8">
        <v>0</v>
      </c>
      <c r="N32" s="8">
        <v>0.76</v>
      </c>
      <c r="O32" s="8">
        <v>0.72</v>
      </c>
      <c r="P32" s="8">
        <v>0.61</v>
      </c>
      <c r="Q32" s="8">
        <v>0</v>
      </c>
    </row>
    <row r="33" spans="1:17" ht="23.25" thickBot="1" x14ac:dyDescent="0.4">
      <c r="A33" s="1" t="s">
        <v>18</v>
      </c>
      <c r="B33" s="4">
        <v>203</v>
      </c>
      <c r="C33" s="4">
        <v>259</v>
      </c>
      <c r="D33" s="4">
        <v>226</v>
      </c>
      <c r="E33" s="4">
        <v>0</v>
      </c>
      <c r="F33" s="4">
        <v>133.13820000000001</v>
      </c>
      <c r="G33" s="4">
        <v>204.11539999999999</v>
      </c>
      <c r="H33" s="4">
        <v>157.70699999999999</v>
      </c>
      <c r="I33" s="4">
        <v>0</v>
      </c>
      <c r="J33" s="4">
        <v>132.32220000000001</v>
      </c>
      <c r="K33" s="4">
        <v>202.92619999999999</v>
      </c>
      <c r="L33" s="4">
        <v>157.13720000000001</v>
      </c>
      <c r="M33" s="4">
        <v>0</v>
      </c>
      <c r="N33" s="4">
        <v>0.66</v>
      </c>
      <c r="O33" s="4">
        <v>0.79</v>
      </c>
      <c r="P33" s="4">
        <v>0.7</v>
      </c>
      <c r="Q33" s="4">
        <v>0</v>
      </c>
    </row>
    <row r="34" spans="1:17" x14ac:dyDescent="0.35">
      <c r="A34" s="11" t="s">
        <v>20</v>
      </c>
      <c r="B34" s="12">
        <v>2452</v>
      </c>
      <c r="C34" s="12">
        <v>2484</v>
      </c>
      <c r="D34" s="12">
        <v>2789</v>
      </c>
      <c r="E34" s="11">
        <v>471</v>
      </c>
      <c r="F34" s="13">
        <v>1754.5181</v>
      </c>
      <c r="G34" s="13">
        <v>1909.0657000000001</v>
      </c>
      <c r="H34" s="13">
        <v>2027.5085999999999</v>
      </c>
      <c r="I34" s="11">
        <v>315.92149999999998</v>
      </c>
      <c r="J34" s="13">
        <v>1748.5603000000001</v>
      </c>
      <c r="K34" s="13">
        <v>1899.4848</v>
      </c>
      <c r="L34" s="13">
        <v>2019.0944999999999</v>
      </c>
      <c r="M34" s="11">
        <v>314.15030000000002</v>
      </c>
      <c r="N34" s="11">
        <v>0.72</v>
      </c>
      <c r="O34" s="11">
        <v>0.77</v>
      </c>
      <c r="P34" s="11">
        <v>0.73</v>
      </c>
      <c r="Q34" s="11">
        <v>0.67</v>
      </c>
    </row>
    <row r="35" spans="1:17" x14ac:dyDescent="0.35">
      <c r="A35" s="178" t="s">
        <v>0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84"/>
      <c r="Q35" s="84"/>
    </row>
    <row r="36" spans="1:17" x14ac:dyDescent="0.35">
      <c r="A36" s="178" t="s">
        <v>322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84"/>
      <c r="Q36" s="84"/>
    </row>
    <row r="37" spans="1:17" ht="23.25" thickBot="1" x14ac:dyDescent="0.4">
      <c r="A37" s="179" t="s">
        <v>2</v>
      </c>
      <c r="B37" s="82"/>
      <c r="C37" s="180" t="s">
        <v>3</v>
      </c>
      <c r="D37" s="180"/>
      <c r="E37" s="83"/>
      <c r="F37" s="180" t="s">
        <v>4</v>
      </c>
      <c r="G37" s="180"/>
      <c r="H37" s="83"/>
      <c r="I37" s="83"/>
      <c r="J37" s="181" t="s">
        <v>5</v>
      </c>
      <c r="K37" s="181"/>
      <c r="L37" s="181"/>
      <c r="M37" s="181"/>
      <c r="N37" s="182" t="s">
        <v>6</v>
      </c>
      <c r="O37" s="182"/>
      <c r="P37" s="182"/>
      <c r="Q37" s="182"/>
    </row>
    <row r="38" spans="1:17" ht="24" thickTop="1" thickBot="1" x14ac:dyDescent="0.4">
      <c r="A38" s="180"/>
      <c r="B38" s="9">
        <v>2557</v>
      </c>
      <c r="C38" s="9">
        <v>2558</v>
      </c>
      <c r="D38" s="9">
        <v>2559</v>
      </c>
      <c r="E38" s="9">
        <v>2560</v>
      </c>
      <c r="F38" s="9">
        <v>2557</v>
      </c>
      <c r="G38" s="9">
        <v>2558</v>
      </c>
      <c r="H38" s="9">
        <v>2559</v>
      </c>
      <c r="I38" s="9">
        <v>2560</v>
      </c>
      <c r="J38" s="9">
        <v>2557</v>
      </c>
      <c r="K38" s="9">
        <v>2558</v>
      </c>
      <c r="L38" s="9">
        <v>2559</v>
      </c>
      <c r="M38" s="9">
        <v>2560</v>
      </c>
      <c r="N38" s="10">
        <v>2557</v>
      </c>
      <c r="O38" s="10">
        <v>2558</v>
      </c>
      <c r="P38" s="10">
        <v>2559</v>
      </c>
      <c r="Q38" s="10">
        <v>2560</v>
      </c>
    </row>
    <row r="39" spans="1:17" ht="24" thickTop="1" thickBot="1" x14ac:dyDescent="0.4">
      <c r="A39" s="5" t="s">
        <v>7</v>
      </c>
      <c r="B39" s="8">
        <v>275</v>
      </c>
      <c r="C39" s="8">
        <v>276</v>
      </c>
      <c r="D39" s="8">
        <v>300</v>
      </c>
      <c r="E39" s="8">
        <v>262</v>
      </c>
      <c r="F39" s="8">
        <v>189.3141</v>
      </c>
      <c r="G39" s="8">
        <v>174.3167</v>
      </c>
      <c r="H39" s="8">
        <v>237.4572</v>
      </c>
      <c r="I39" s="8">
        <v>184.16040000000001</v>
      </c>
      <c r="J39" s="8">
        <v>188.18100000000001</v>
      </c>
      <c r="K39" s="8">
        <v>174.18819999999999</v>
      </c>
      <c r="L39" s="8">
        <v>237.16120000000001</v>
      </c>
      <c r="M39" s="8">
        <v>185.17599999999999</v>
      </c>
      <c r="N39" s="8">
        <v>0.69</v>
      </c>
      <c r="O39" s="8">
        <v>0.63</v>
      </c>
      <c r="P39" s="8">
        <v>0.79</v>
      </c>
      <c r="Q39" s="8">
        <v>0.7</v>
      </c>
    </row>
    <row r="40" spans="1:17" ht="23.25" thickBot="1" x14ac:dyDescent="0.4">
      <c r="A40" s="1" t="s">
        <v>8</v>
      </c>
      <c r="B40" s="4">
        <v>245</v>
      </c>
      <c r="C40" s="4">
        <v>283</v>
      </c>
      <c r="D40" s="4">
        <v>286</v>
      </c>
      <c r="E40" s="4">
        <v>232</v>
      </c>
      <c r="F40" s="4">
        <v>161.0008</v>
      </c>
      <c r="G40" s="4">
        <v>171.23500000000001</v>
      </c>
      <c r="H40" s="4">
        <v>180.59970000000001</v>
      </c>
      <c r="I40" s="4">
        <v>169.16919999999999</v>
      </c>
      <c r="J40" s="4">
        <v>160.03819999999999</v>
      </c>
      <c r="K40" s="4">
        <v>171.08770000000001</v>
      </c>
      <c r="L40" s="4">
        <v>180.43780000000001</v>
      </c>
      <c r="M40" s="4">
        <v>169.2277</v>
      </c>
      <c r="N40" s="4">
        <v>0.66</v>
      </c>
      <c r="O40" s="4">
        <v>0.61</v>
      </c>
      <c r="P40" s="4">
        <v>0.63</v>
      </c>
      <c r="Q40" s="4">
        <v>0.73</v>
      </c>
    </row>
    <row r="41" spans="1:17" ht="23.25" thickBot="1" x14ac:dyDescent="0.4">
      <c r="A41" s="5" t="s">
        <v>9</v>
      </c>
      <c r="B41" s="8">
        <v>212</v>
      </c>
      <c r="C41" s="8">
        <v>332</v>
      </c>
      <c r="D41" s="8">
        <v>251</v>
      </c>
      <c r="E41" s="8">
        <v>241</v>
      </c>
      <c r="F41" s="8">
        <v>169.09549999999999</v>
      </c>
      <c r="G41" s="8">
        <v>208.6456</v>
      </c>
      <c r="H41" s="8">
        <v>210.167</v>
      </c>
      <c r="I41" s="8">
        <v>163.95689999999999</v>
      </c>
      <c r="J41" s="8">
        <v>169.39959999999999</v>
      </c>
      <c r="K41" s="8">
        <v>207.38200000000001</v>
      </c>
      <c r="L41" s="8">
        <v>210.47059999999999</v>
      </c>
      <c r="M41" s="8">
        <v>164.11449999999999</v>
      </c>
      <c r="N41" s="8">
        <v>0.8</v>
      </c>
      <c r="O41" s="8">
        <v>0.63</v>
      </c>
      <c r="P41" s="8">
        <v>0.84</v>
      </c>
      <c r="Q41" s="8">
        <v>0.68</v>
      </c>
    </row>
    <row r="42" spans="1:17" ht="23.25" thickBot="1" x14ac:dyDescent="0.4">
      <c r="A42" s="1" t="s">
        <v>10</v>
      </c>
      <c r="B42" s="4">
        <v>266</v>
      </c>
      <c r="C42" s="4">
        <v>287</v>
      </c>
      <c r="D42" s="4">
        <v>241</v>
      </c>
      <c r="E42" s="4">
        <v>0</v>
      </c>
      <c r="F42" s="4">
        <v>187.72309999999999</v>
      </c>
      <c r="G42" s="4">
        <v>198.32679999999999</v>
      </c>
      <c r="H42" s="4">
        <v>190.88669999999999</v>
      </c>
      <c r="I42" s="4">
        <v>0</v>
      </c>
      <c r="J42" s="4">
        <v>188.05090000000001</v>
      </c>
      <c r="K42" s="4">
        <v>198.12450000000001</v>
      </c>
      <c r="L42" s="4">
        <v>190.62370000000001</v>
      </c>
      <c r="M42" s="4">
        <v>0</v>
      </c>
      <c r="N42" s="4">
        <v>0.71</v>
      </c>
      <c r="O42" s="4">
        <v>0.69</v>
      </c>
      <c r="P42" s="4">
        <v>0.79</v>
      </c>
      <c r="Q42" s="4">
        <v>0</v>
      </c>
    </row>
    <row r="43" spans="1:17" ht="23.25" thickBot="1" x14ac:dyDescent="0.4">
      <c r="A43" s="5" t="s">
        <v>11</v>
      </c>
      <c r="B43" s="8">
        <v>275</v>
      </c>
      <c r="C43" s="8">
        <v>310</v>
      </c>
      <c r="D43" s="8">
        <v>226</v>
      </c>
      <c r="E43" s="8">
        <v>0</v>
      </c>
      <c r="F43" s="8">
        <v>194.38290000000001</v>
      </c>
      <c r="G43" s="8">
        <v>193.7841</v>
      </c>
      <c r="H43" s="8">
        <v>166.39570000000001</v>
      </c>
      <c r="I43" s="8">
        <v>0</v>
      </c>
      <c r="J43" s="8">
        <v>194.10769999999999</v>
      </c>
      <c r="K43" s="8">
        <v>193.61240000000001</v>
      </c>
      <c r="L43" s="8">
        <v>166.12540000000001</v>
      </c>
      <c r="M43" s="8">
        <v>0</v>
      </c>
      <c r="N43" s="8">
        <v>0.71</v>
      </c>
      <c r="O43" s="8">
        <v>0.63</v>
      </c>
      <c r="P43" s="8">
        <v>0.74</v>
      </c>
      <c r="Q43" s="8">
        <v>0</v>
      </c>
    </row>
    <row r="44" spans="1:17" ht="23.25" thickBot="1" x14ac:dyDescent="0.4">
      <c r="A44" s="1" t="s">
        <v>12</v>
      </c>
      <c r="B44" s="4">
        <v>291</v>
      </c>
      <c r="C44" s="4">
        <v>303</v>
      </c>
      <c r="D44" s="4">
        <v>237</v>
      </c>
      <c r="E44" s="4">
        <v>0</v>
      </c>
      <c r="F44" s="4">
        <v>211.05609999999999</v>
      </c>
      <c r="G44" s="4">
        <v>178.45359999999999</v>
      </c>
      <c r="H44" s="4">
        <v>157.26320000000001</v>
      </c>
      <c r="I44" s="4">
        <v>0</v>
      </c>
      <c r="J44" s="4">
        <v>210.3175</v>
      </c>
      <c r="K44" s="4">
        <v>177.85329999999999</v>
      </c>
      <c r="L44" s="4">
        <v>157.25299999999999</v>
      </c>
      <c r="M44" s="4">
        <v>0</v>
      </c>
      <c r="N44" s="4">
        <v>0.73</v>
      </c>
      <c r="O44" s="4">
        <v>0.59</v>
      </c>
      <c r="P44" s="4">
        <v>0.66</v>
      </c>
      <c r="Q44" s="4">
        <v>0</v>
      </c>
    </row>
    <row r="45" spans="1:17" ht="23.25" thickBot="1" x14ac:dyDescent="0.4">
      <c r="A45" s="5" t="s">
        <v>13</v>
      </c>
      <c r="B45" s="8">
        <v>253</v>
      </c>
      <c r="C45" s="8">
        <v>231</v>
      </c>
      <c r="D45" s="8">
        <v>234</v>
      </c>
      <c r="E45" s="8">
        <v>0</v>
      </c>
      <c r="F45" s="8">
        <v>189.42830000000001</v>
      </c>
      <c r="G45" s="8">
        <v>143.88720000000001</v>
      </c>
      <c r="H45" s="8">
        <v>170.92859999999999</v>
      </c>
      <c r="I45" s="8">
        <v>0</v>
      </c>
      <c r="J45" s="8">
        <v>189.06649999999999</v>
      </c>
      <c r="K45" s="8">
        <v>143.85759999999999</v>
      </c>
      <c r="L45" s="8">
        <v>171.6917</v>
      </c>
      <c r="M45" s="8">
        <v>0</v>
      </c>
      <c r="N45" s="8">
        <v>0.75</v>
      </c>
      <c r="O45" s="8">
        <v>0.62</v>
      </c>
      <c r="P45" s="8">
        <v>0.73</v>
      </c>
      <c r="Q45" s="8">
        <v>0</v>
      </c>
    </row>
    <row r="46" spans="1:17" ht="23.25" thickBot="1" x14ac:dyDescent="0.4">
      <c r="A46" s="1" t="s">
        <v>14</v>
      </c>
      <c r="B46" s="4">
        <v>286</v>
      </c>
      <c r="C46" s="4">
        <v>277</v>
      </c>
      <c r="D46" s="4">
        <v>231</v>
      </c>
      <c r="E46" s="4">
        <v>0</v>
      </c>
      <c r="F46" s="4">
        <v>174.4572</v>
      </c>
      <c r="G46" s="4">
        <v>194.54810000000001</v>
      </c>
      <c r="H46" s="4">
        <v>200.2764</v>
      </c>
      <c r="I46" s="4">
        <v>0</v>
      </c>
      <c r="J46" s="4">
        <v>174.12459999999999</v>
      </c>
      <c r="K46" s="4">
        <v>192.89859999999999</v>
      </c>
      <c r="L46" s="4">
        <v>200.43010000000001</v>
      </c>
      <c r="M46" s="4">
        <v>0</v>
      </c>
      <c r="N46" s="4">
        <v>0.61</v>
      </c>
      <c r="O46" s="4">
        <v>0.7</v>
      </c>
      <c r="P46" s="4">
        <v>0.87</v>
      </c>
      <c r="Q46" s="4">
        <v>0</v>
      </c>
    </row>
    <row r="47" spans="1:17" ht="23.25" thickBot="1" x14ac:dyDescent="0.4">
      <c r="A47" s="5" t="s">
        <v>15</v>
      </c>
      <c r="B47" s="8">
        <v>255</v>
      </c>
      <c r="C47" s="8">
        <v>288</v>
      </c>
      <c r="D47" s="8">
        <v>235</v>
      </c>
      <c r="E47" s="8">
        <v>0</v>
      </c>
      <c r="F47" s="8">
        <v>182.5127</v>
      </c>
      <c r="G47" s="8">
        <v>207.80359999999999</v>
      </c>
      <c r="H47" s="8">
        <v>181.7713</v>
      </c>
      <c r="I47" s="8">
        <v>0</v>
      </c>
      <c r="J47" s="8">
        <v>181.37860000000001</v>
      </c>
      <c r="K47" s="8">
        <v>206.70849999999999</v>
      </c>
      <c r="L47" s="8">
        <v>181.6027</v>
      </c>
      <c r="M47" s="8">
        <v>0</v>
      </c>
      <c r="N47" s="8">
        <v>0.72</v>
      </c>
      <c r="O47" s="8">
        <v>0.72</v>
      </c>
      <c r="P47" s="8">
        <v>0.77</v>
      </c>
      <c r="Q47" s="8">
        <v>0</v>
      </c>
    </row>
    <row r="48" spans="1:17" ht="23.25" thickBot="1" x14ac:dyDescent="0.4">
      <c r="A48" s="1" t="s">
        <v>16</v>
      </c>
      <c r="B48" s="4">
        <v>244</v>
      </c>
      <c r="C48" s="4">
        <v>270</v>
      </c>
      <c r="D48" s="4">
        <v>229</v>
      </c>
      <c r="E48" s="4">
        <v>0</v>
      </c>
      <c r="F48" s="4">
        <v>161.19040000000001</v>
      </c>
      <c r="G48" s="4">
        <v>199.0515</v>
      </c>
      <c r="H48" s="4">
        <v>164.70490000000001</v>
      </c>
      <c r="I48" s="4">
        <v>0</v>
      </c>
      <c r="J48" s="4">
        <v>160.71940000000001</v>
      </c>
      <c r="K48" s="4">
        <v>198.88130000000001</v>
      </c>
      <c r="L48" s="4">
        <v>163.88929999999999</v>
      </c>
      <c r="M48" s="4">
        <v>0</v>
      </c>
      <c r="N48" s="4">
        <v>0.66</v>
      </c>
      <c r="O48" s="4">
        <v>0.74</v>
      </c>
      <c r="P48" s="4">
        <v>0.72</v>
      </c>
      <c r="Q48" s="4">
        <v>0</v>
      </c>
    </row>
    <row r="49" spans="1:17" ht="23.25" thickBot="1" x14ac:dyDescent="0.4">
      <c r="A49" s="5" t="s">
        <v>17</v>
      </c>
      <c r="B49" s="8">
        <v>275</v>
      </c>
      <c r="C49" s="8">
        <v>312</v>
      </c>
      <c r="D49" s="8">
        <v>283</v>
      </c>
      <c r="E49" s="8">
        <v>0</v>
      </c>
      <c r="F49" s="8">
        <v>169.63050000000001</v>
      </c>
      <c r="G49" s="8">
        <v>227.5531</v>
      </c>
      <c r="H49" s="8">
        <v>214.81899999999999</v>
      </c>
      <c r="I49" s="8">
        <v>0</v>
      </c>
      <c r="J49" s="8">
        <v>169.36529999999999</v>
      </c>
      <c r="K49" s="8">
        <v>226.7714</v>
      </c>
      <c r="L49" s="8">
        <v>214.8511</v>
      </c>
      <c r="M49" s="8">
        <v>0</v>
      </c>
      <c r="N49" s="8">
        <v>0.62</v>
      </c>
      <c r="O49" s="8">
        <v>0.73</v>
      </c>
      <c r="P49" s="8">
        <v>0.76</v>
      </c>
      <c r="Q49" s="8">
        <v>0</v>
      </c>
    </row>
    <row r="50" spans="1:17" ht="23.25" thickBot="1" x14ac:dyDescent="0.4">
      <c r="A50" s="1" t="s">
        <v>18</v>
      </c>
      <c r="B50" s="4">
        <v>288</v>
      </c>
      <c r="C50" s="4">
        <v>341</v>
      </c>
      <c r="D50" s="4">
        <v>288</v>
      </c>
      <c r="E50" s="4">
        <v>0</v>
      </c>
      <c r="F50" s="4">
        <v>189.84229999999999</v>
      </c>
      <c r="G50" s="4">
        <v>232.53569999999999</v>
      </c>
      <c r="H50" s="4">
        <v>237.8843</v>
      </c>
      <c r="I50" s="4">
        <v>0</v>
      </c>
      <c r="J50" s="4">
        <v>189.8665</v>
      </c>
      <c r="K50" s="4">
        <v>231.86170000000001</v>
      </c>
      <c r="L50" s="4">
        <v>238.0744</v>
      </c>
      <c r="M50" s="4">
        <v>0</v>
      </c>
      <c r="N50" s="4">
        <v>0.66</v>
      </c>
      <c r="O50" s="4">
        <v>0.68</v>
      </c>
      <c r="P50" s="4">
        <v>0.83</v>
      </c>
      <c r="Q50" s="4">
        <v>0</v>
      </c>
    </row>
    <row r="51" spans="1:17" x14ac:dyDescent="0.35">
      <c r="A51" s="11" t="s">
        <v>20</v>
      </c>
      <c r="B51" s="12">
        <v>3165</v>
      </c>
      <c r="C51" s="12">
        <v>3510</v>
      </c>
      <c r="D51" s="12">
        <v>3041</v>
      </c>
      <c r="E51" s="11">
        <v>735</v>
      </c>
      <c r="F51" s="13">
        <v>2179.6338999999998</v>
      </c>
      <c r="G51" s="13">
        <v>2330.1410000000001</v>
      </c>
      <c r="H51" s="13">
        <v>2313.154</v>
      </c>
      <c r="I51" s="11">
        <v>517.28650000000005</v>
      </c>
      <c r="J51" s="13">
        <v>2174.6158</v>
      </c>
      <c r="K51" s="13">
        <v>2323.2271999999998</v>
      </c>
      <c r="L51" s="13">
        <v>2312.6109999999999</v>
      </c>
      <c r="M51" s="11">
        <v>518.51819999999998</v>
      </c>
      <c r="N51" s="11">
        <v>0.69</v>
      </c>
      <c r="O51" s="11">
        <v>0.66</v>
      </c>
      <c r="P51" s="11">
        <v>0.76</v>
      </c>
      <c r="Q51" s="11">
        <v>0.7</v>
      </c>
    </row>
    <row r="53" spans="1:17" x14ac:dyDescent="0.35">
      <c r="A53" s="178" t="s">
        <v>0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84"/>
      <c r="Q53" s="84"/>
    </row>
    <row r="54" spans="1:17" x14ac:dyDescent="0.35">
      <c r="A54" s="178" t="s">
        <v>323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84"/>
      <c r="Q54" s="84"/>
    </row>
    <row r="55" spans="1:17" ht="23.25" thickBot="1" x14ac:dyDescent="0.4">
      <c r="A55" s="179" t="s">
        <v>2</v>
      </c>
      <c r="B55" s="82"/>
      <c r="C55" s="180" t="s">
        <v>3</v>
      </c>
      <c r="D55" s="180"/>
      <c r="E55" s="83"/>
      <c r="F55" s="180" t="s">
        <v>4</v>
      </c>
      <c r="G55" s="180"/>
      <c r="H55" s="83"/>
      <c r="I55" s="83"/>
      <c r="J55" s="181" t="s">
        <v>5</v>
      </c>
      <c r="K55" s="181"/>
      <c r="L55" s="181"/>
      <c r="M55" s="181"/>
      <c r="N55" s="182" t="s">
        <v>6</v>
      </c>
      <c r="O55" s="182"/>
      <c r="P55" s="182"/>
      <c r="Q55" s="182"/>
    </row>
    <row r="56" spans="1:17" ht="24" thickTop="1" thickBot="1" x14ac:dyDescent="0.4">
      <c r="A56" s="180"/>
      <c r="B56" s="9">
        <v>2557</v>
      </c>
      <c r="C56" s="9">
        <v>2558</v>
      </c>
      <c r="D56" s="9">
        <v>2559</v>
      </c>
      <c r="E56" s="9">
        <v>2560</v>
      </c>
      <c r="F56" s="9">
        <v>2557</v>
      </c>
      <c r="G56" s="9">
        <v>2558</v>
      </c>
      <c r="H56" s="9">
        <v>2559</v>
      </c>
      <c r="I56" s="9">
        <v>2560</v>
      </c>
      <c r="J56" s="9">
        <v>2557</v>
      </c>
      <c r="K56" s="9">
        <v>2558</v>
      </c>
      <c r="L56" s="9">
        <v>2559</v>
      </c>
      <c r="M56" s="9">
        <v>2560</v>
      </c>
      <c r="N56" s="10">
        <v>2557</v>
      </c>
      <c r="O56" s="10">
        <v>2558</v>
      </c>
      <c r="P56" s="10">
        <v>2559</v>
      </c>
      <c r="Q56" s="10">
        <v>2560</v>
      </c>
    </row>
    <row r="57" spans="1:17" ht="24" thickTop="1" thickBot="1" x14ac:dyDescent="0.4">
      <c r="A57" s="5" t="s">
        <v>7</v>
      </c>
      <c r="B57" s="8">
        <v>149</v>
      </c>
      <c r="C57" s="8">
        <v>149</v>
      </c>
      <c r="D57" s="8">
        <v>148</v>
      </c>
      <c r="E57" s="8">
        <v>84</v>
      </c>
      <c r="F57" s="8">
        <v>113.24</v>
      </c>
      <c r="G57" s="8">
        <v>93.192899999999995</v>
      </c>
      <c r="H57" s="8">
        <v>95.5214</v>
      </c>
      <c r="I57" s="8">
        <v>90.202100000000002</v>
      </c>
      <c r="J57" s="8">
        <v>112.5548</v>
      </c>
      <c r="K57" s="8">
        <v>93.046899999999994</v>
      </c>
      <c r="L57" s="8">
        <v>95.195400000000006</v>
      </c>
      <c r="M57" s="8">
        <v>90.146799999999999</v>
      </c>
      <c r="N57" s="8">
        <v>0.76</v>
      </c>
      <c r="O57" s="8">
        <v>0.63</v>
      </c>
      <c r="P57" s="8">
        <v>0.65</v>
      </c>
      <c r="Q57" s="8">
        <v>1.07</v>
      </c>
    </row>
    <row r="58" spans="1:17" ht="23.25" thickBot="1" x14ac:dyDescent="0.4">
      <c r="A58" s="1" t="s">
        <v>8</v>
      </c>
      <c r="B58" s="4">
        <v>117</v>
      </c>
      <c r="C58" s="4">
        <v>132</v>
      </c>
      <c r="D58" s="4">
        <v>102</v>
      </c>
      <c r="E58" s="4">
        <v>78</v>
      </c>
      <c r="F58" s="4">
        <v>92.050899999999999</v>
      </c>
      <c r="G58" s="4">
        <v>91.483099999999993</v>
      </c>
      <c r="H58" s="4">
        <v>62.602699999999999</v>
      </c>
      <c r="I58" s="4">
        <v>43.878999999999998</v>
      </c>
      <c r="J58" s="4">
        <v>91.830600000000004</v>
      </c>
      <c r="K58" s="4">
        <v>90.855900000000005</v>
      </c>
      <c r="L58" s="4">
        <v>62.234499999999997</v>
      </c>
      <c r="M58" s="4">
        <v>43.918100000000003</v>
      </c>
      <c r="N58" s="4">
        <v>0.79</v>
      </c>
      <c r="O58" s="4">
        <v>0.69</v>
      </c>
      <c r="P58" s="4">
        <v>0.61</v>
      </c>
      <c r="Q58" s="4">
        <v>0.56000000000000005</v>
      </c>
    </row>
    <row r="59" spans="1:17" ht="23.25" thickBot="1" x14ac:dyDescent="0.4">
      <c r="A59" s="5" t="s">
        <v>9</v>
      </c>
      <c r="B59" s="8">
        <v>115</v>
      </c>
      <c r="C59" s="8">
        <v>121</v>
      </c>
      <c r="D59" s="8">
        <v>126</v>
      </c>
      <c r="E59" s="8">
        <v>38</v>
      </c>
      <c r="F59" s="8">
        <v>91.0989</v>
      </c>
      <c r="G59" s="8">
        <v>90.092600000000004</v>
      </c>
      <c r="H59" s="8">
        <v>79.038200000000003</v>
      </c>
      <c r="I59" s="8">
        <v>18.965499999999999</v>
      </c>
      <c r="J59" s="8">
        <v>91.091700000000003</v>
      </c>
      <c r="K59" s="8">
        <v>89.775300000000001</v>
      </c>
      <c r="L59" s="8">
        <v>79.101600000000005</v>
      </c>
      <c r="M59" s="8">
        <v>18.785699999999999</v>
      </c>
      <c r="N59" s="8">
        <v>0.79</v>
      </c>
      <c r="O59" s="8">
        <v>0.74</v>
      </c>
      <c r="P59" s="8">
        <v>0.63</v>
      </c>
      <c r="Q59" s="8">
        <v>0.5</v>
      </c>
    </row>
    <row r="60" spans="1:17" ht="23.25" thickBot="1" x14ac:dyDescent="0.4">
      <c r="A60" s="1" t="s">
        <v>10</v>
      </c>
      <c r="B60" s="4">
        <v>137</v>
      </c>
      <c r="C60" s="4">
        <v>114</v>
      </c>
      <c r="D60" s="4">
        <v>104</v>
      </c>
      <c r="E60" s="4">
        <v>0</v>
      </c>
      <c r="F60" s="4">
        <v>112.22280000000001</v>
      </c>
      <c r="G60" s="4">
        <v>91.989599999999996</v>
      </c>
      <c r="H60" s="4">
        <v>73.47</v>
      </c>
      <c r="I60" s="4">
        <v>0</v>
      </c>
      <c r="J60" s="4">
        <v>111.87779999999999</v>
      </c>
      <c r="K60" s="4">
        <v>91.389799999999994</v>
      </c>
      <c r="L60" s="4">
        <v>73.215999999999994</v>
      </c>
      <c r="M60" s="4">
        <v>0</v>
      </c>
      <c r="N60" s="4">
        <v>0.82</v>
      </c>
      <c r="O60" s="4">
        <v>0.81</v>
      </c>
      <c r="P60" s="4">
        <v>0.71</v>
      </c>
      <c r="Q60" s="4">
        <v>0</v>
      </c>
    </row>
    <row r="61" spans="1:17" ht="23.25" thickBot="1" x14ac:dyDescent="0.4">
      <c r="A61" s="5" t="s">
        <v>11</v>
      </c>
      <c r="B61" s="8">
        <v>109</v>
      </c>
      <c r="C61" s="8">
        <v>125</v>
      </c>
      <c r="D61" s="8">
        <v>140</v>
      </c>
      <c r="E61" s="8">
        <v>0</v>
      </c>
      <c r="F61" s="8">
        <v>79.3643</v>
      </c>
      <c r="G61" s="8">
        <v>96.296300000000002</v>
      </c>
      <c r="H61" s="8">
        <v>98.395200000000003</v>
      </c>
      <c r="I61" s="8">
        <v>0</v>
      </c>
      <c r="J61" s="8">
        <v>79.097399999999993</v>
      </c>
      <c r="K61" s="8">
        <v>94.873400000000004</v>
      </c>
      <c r="L61" s="8">
        <v>98.204700000000003</v>
      </c>
      <c r="M61" s="8">
        <v>0</v>
      </c>
      <c r="N61" s="8">
        <v>0.73</v>
      </c>
      <c r="O61" s="8">
        <v>0.77</v>
      </c>
      <c r="P61" s="8">
        <v>0.7</v>
      </c>
      <c r="Q61" s="8">
        <v>0</v>
      </c>
    </row>
    <row r="62" spans="1:17" ht="23.25" thickBot="1" x14ac:dyDescent="0.4">
      <c r="A62" s="1" t="s">
        <v>12</v>
      </c>
      <c r="B62" s="4">
        <v>113</v>
      </c>
      <c r="C62" s="4">
        <v>128</v>
      </c>
      <c r="D62" s="4">
        <v>160</v>
      </c>
      <c r="E62" s="4">
        <v>0</v>
      </c>
      <c r="F62" s="4">
        <v>104.2627</v>
      </c>
      <c r="G62" s="4">
        <v>87.407200000000003</v>
      </c>
      <c r="H62" s="4">
        <v>123.0043</v>
      </c>
      <c r="I62" s="4">
        <v>0</v>
      </c>
      <c r="J62" s="4">
        <v>103.38079999999999</v>
      </c>
      <c r="K62" s="4">
        <v>86.5852</v>
      </c>
      <c r="L62" s="4">
        <v>122.3609</v>
      </c>
      <c r="M62" s="4">
        <v>0</v>
      </c>
      <c r="N62" s="4">
        <v>0.92</v>
      </c>
      <c r="O62" s="4">
        <v>0.68</v>
      </c>
      <c r="P62" s="4">
        <v>0.77</v>
      </c>
      <c r="Q62" s="4">
        <v>0</v>
      </c>
    </row>
    <row r="63" spans="1:17" ht="23.25" thickBot="1" x14ac:dyDescent="0.4">
      <c r="A63" s="5" t="s">
        <v>13</v>
      </c>
      <c r="B63" s="8">
        <v>95</v>
      </c>
      <c r="C63" s="8">
        <v>137</v>
      </c>
      <c r="D63" s="8">
        <v>129</v>
      </c>
      <c r="E63" s="8">
        <v>0</v>
      </c>
      <c r="F63" s="8">
        <v>72.074399999999997</v>
      </c>
      <c r="G63" s="8">
        <v>90.687799999999996</v>
      </c>
      <c r="H63" s="8">
        <v>90.894099999999995</v>
      </c>
      <c r="I63" s="8">
        <v>0</v>
      </c>
      <c r="J63" s="8">
        <v>71.903099999999995</v>
      </c>
      <c r="K63" s="8">
        <v>90.219200000000001</v>
      </c>
      <c r="L63" s="8">
        <v>90.415700000000001</v>
      </c>
      <c r="M63" s="8">
        <v>0</v>
      </c>
      <c r="N63" s="8">
        <v>0.76</v>
      </c>
      <c r="O63" s="8">
        <v>0.66</v>
      </c>
      <c r="P63" s="8">
        <v>0.7</v>
      </c>
      <c r="Q63" s="8">
        <v>0</v>
      </c>
    </row>
    <row r="64" spans="1:17" ht="23.25" thickBot="1" x14ac:dyDescent="0.4">
      <c r="A64" s="1" t="s">
        <v>14</v>
      </c>
      <c r="B64" s="4">
        <v>113</v>
      </c>
      <c r="C64" s="4">
        <v>139</v>
      </c>
      <c r="D64" s="4">
        <v>129</v>
      </c>
      <c r="E64" s="4">
        <v>0</v>
      </c>
      <c r="F64" s="4">
        <v>91.8065</v>
      </c>
      <c r="G64" s="4">
        <v>114.9939</v>
      </c>
      <c r="H64" s="4">
        <v>97.927999999999997</v>
      </c>
      <c r="I64" s="4">
        <v>0</v>
      </c>
      <c r="J64" s="4">
        <v>90.801900000000003</v>
      </c>
      <c r="K64" s="4">
        <v>114.39360000000001</v>
      </c>
      <c r="L64" s="4">
        <v>97.170299999999997</v>
      </c>
      <c r="M64" s="4">
        <v>0</v>
      </c>
      <c r="N64" s="4">
        <v>0.81</v>
      </c>
      <c r="O64" s="4">
        <v>0.83</v>
      </c>
      <c r="P64" s="4">
        <v>0.76</v>
      </c>
      <c r="Q64" s="4">
        <v>0</v>
      </c>
    </row>
    <row r="65" spans="1:17" ht="23.25" thickBot="1" x14ac:dyDescent="0.4">
      <c r="A65" s="5" t="s">
        <v>15</v>
      </c>
      <c r="B65" s="8">
        <v>118</v>
      </c>
      <c r="C65" s="8">
        <v>121</v>
      </c>
      <c r="D65" s="8">
        <v>117</v>
      </c>
      <c r="E65" s="8">
        <v>0</v>
      </c>
      <c r="F65" s="8">
        <v>91.079499999999996</v>
      </c>
      <c r="G65" s="8">
        <v>96.104399999999998</v>
      </c>
      <c r="H65" s="8">
        <v>88.310100000000006</v>
      </c>
      <c r="I65" s="8">
        <v>0</v>
      </c>
      <c r="J65" s="8">
        <v>90.709900000000005</v>
      </c>
      <c r="K65" s="8">
        <v>95.609200000000001</v>
      </c>
      <c r="L65" s="8">
        <v>89.168199999999999</v>
      </c>
      <c r="M65" s="8">
        <v>0</v>
      </c>
      <c r="N65" s="8">
        <v>0.77</v>
      </c>
      <c r="O65" s="8">
        <v>0.79</v>
      </c>
      <c r="P65" s="8">
        <v>0.75</v>
      </c>
      <c r="Q65" s="8">
        <v>0</v>
      </c>
    </row>
    <row r="66" spans="1:17" ht="23.25" thickBot="1" x14ac:dyDescent="0.4">
      <c r="A66" s="1" t="s">
        <v>16</v>
      </c>
      <c r="B66" s="4">
        <v>138</v>
      </c>
      <c r="C66" s="4">
        <v>128</v>
      </c>
      <c r="D66" s="4">
        <v>105</v>
      </c>
      <c r="E66" s="4">
        <v>0</v>
      </c>
      <c r="F66" s="4">
        <v>94.370599999999996</v>
      </c>
      <c r="G66" s="4">
        <v>72.603099999999998</v>
      </c>
      <c r="H66" s="4">
        <v>80.767700000000005</v>
      </c>
      <c r="I66" s="4">
        <v>0</v>
      </c>
      <c r="J66" s="4">
        <v>93.661500000000004</v>
      </c>
      <c r="K66" s="4">
        <v>72.5625</v>
      </c>
      <c r="L66" s="4">
        <v>80.874099999999999</v>
      </c>
      <c r="M66" s="4">
        <v>0</v>
      </c>
      <c r="N66" s="4">
        <v>0.68</v>
      </c>
      <c r="O66" s="4">
        <v>0.56999999999999995</v>
      </c>
      <c r="P66" s="4">
        <v>0.77</v>
      </c>
      <c r="Q66" s="4">
        <v>0</v>
      </c>
    </row>
    <row r="67" spans="1:17" ht="23.25" thickBot="1" x14ac:dyDescent="0.4">
      <c r="A67" s="5" t="s">
        <v>17</v>
      </c>
      <c r="B67" s="8">
        <v>119</v>
      </c>
      <c r="C67" s="8">
        <v>134</v>
      </c>
      <c r="D67" s="8">
        <v>143</v>
      </c>
      <c r="E67" s="8">
        <v>0</v>
      </c>
      <c r="F67" s="8">
        <v>83.663799999999995</v>
      </c>
      <c r="G67" s="8">
        <v>87.147999999999996</v>
      </c>
      <c r="H67" s="8">
        <v>107.57810000000001</v>
      </c>
      <c r="I67" s="8">
        <v>0</v>
      </c>
      <c r="J67" s="8">
        <v>82.951099999999997</v>
      </c>
      <c r="K67" s="8">
        <v>86.842200000000005</v>
      </c>
      <c r="L67" s="8">
        <v>107.61750000000001</v>
      </c>
      <c r="M67" s="8">
        <v>0</v>
      </c>
      <c r="N67" s="8">
        <v>0.7</v>
      </c>
      <c r="O67" s="8">
        <v>0.65</v>
      </c>
      <c r="P67" s="8">
        <v>0.75</v>
      </c>
      <c r="Q67" s="8">
        <v>0</v>
      </c>
    </row>
    <row r="68" spans="1:17" ht="23.25" thickBot="1" x14ac:dyDescent="0.4">
      <c r="A68" s="1" t="s">
        <v>18</v>
      </c>
      <c r="B68" s="4">
        <v>133</v>
      </c>
      <c r="C68" s="4">
        <v>169</v>
      </c>
      <c r="D68" s="4">
        <v>136</v>
      </c>
      <c r="E68" s="4">
        <v>0</v>
      </c>
      <c r="F68" s="4">
        <v>80.930199999999999</v>
      </c>
      <c r="G68" s="4">
        <v>128.21279999999999</v>
      </c>
      <c r="H68" s="4">
        <v>102.5179</v>
      </c>
      <c r="I68" s="4">
        <v>0</v>
      </c>
      <c r="J68" s="4">
        <v>80.931600000000003</v>
      </c>
      <c r="K68" s="4">
        <v>127.6636</v>
      </c>
      <c r="L68" s="4">
        <v>102.246</v>
      </c>
      <c r="M68" s="4">
        <v>0</v>
      </c>
      <c r="N68" s="4">
        <v>0.61</v>
      </c>
      <c r="O68" s="4">
        <v>0.76</v>
      </c>
      <c r="P68" s="4">
        <v>0.75</v>
      </c>
      <c r="Q68" s="4">
        <v>0</v>
      </c>
    </row>
    <row r="69" spans="1:17" x14ac:dyDescent="0.35">
      <c r="A69" s="11" t="s">
        <v>20</v>
      </c>
      <c r="B69" s="12">
        <v>1456</v>
      </c>
      <c r="C69" s="12">
        <v>1597</v>
      </c>
      <c r="D69" s="12">
        <v>1539</v>
      </c>
      <c r="E69" s="11">
        <v>200</v>
      </c>
      <c r="F69" s="13">
        <v>1106.1646000000001</v>
      </c>
      <c r="G69" s="13">
        <v>1140.2117000000001</v>
      </c>
      <c r="H69" s="13">
        <v>1100.0277000000001</v>
      </c>
      <c r="I69" s="11">
        <v>153.04660000000001</v>
      </c>
      <c r="J69" s="13">
        <v>1100.7922000000001</v>
      </c>
      <c r="K69" s="13">
        <v>1133.8168000000001</v>
      </c>
      <c r="L69" s="13">
        <v>1097.8049000000001</v>
      </c>
      <c r="M69" s="11">
        <v>152.85059999999999</v>
      </c>
      <c r="N69" s="11">
        <v>0.76</v>
      </c>
      <c r="O69" s="11">
        <v>0.71</v>
      </c>
      <c r="P69" s="11">
        <v>0.71</v>
      </c>
      <c r="Q69" s="11">
        <v>0.77</v>
      </c>
    </row>
    <row r="71" spans="1:17" x14ac:dyDescent="0.35">
      <c r="A71" s="178" t="s">
        <v>0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84"/>
      <c r="Q71" s="84"/>
    </row>
    <row r="72" spans="1:17" x14ac:dyDescent="0.35">
      <c r="A72" s="178" t="s">
        <v>324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84"/>
      <c r="Q72" s="84"/>
    </row>
    <row r="73" spans="1:17" ht="23.25" thickBot="1" x14ac:dyDescent="0.4">
      <c r="A73" s="179" t="s">
        <v>2</v>
      </c>
      <c r="B73" s="82"/>
      <c r="C73" s="180" t="s">
        <v>3</v>
      </c>
      <c r="D73" s="180"/>
      <c r="E73" s="83"/>
      <c r="F73" s="180" t="s">
        <v>4</v>
      </c>
      <c r="G73" s="180"/>
      <c r="H73" s="83"/>
      <c r="I73" s="83"/>
      <c r="J73" s="181" t="s">
        <v>5</v>
      </c>
      <c r="K73" s="181"/>
      <c r="L73" s="181"/>
      <c r="M73" s="181"/>
      <c r="N73" s="182" t="s">
        <v>6</v>
      </c>
      <c r="O73" s="182"/>
      <c r="P73" s="182"/>
      <c r="Q73" s="182"/>
    </row>
    <row r="74" spans="1:17" ht="24" thickTop="1" thickBot="1" x14ac:dyDescent="0.4">
      <c r="A74" s="180"/>
      <c r="B74" s="9">
        <v>2557</v>
      </c>
      <c r="C74" s="9">
        <v>2558</v>
      </c>
      <c r="D74" s="9">
        <v>2559</v>
      </c>
      <c r="E74" s="9">
        <v>2560</v>
      </c>
      <c r="F74" s="9">
        <v>2557</v>
      </c>
      <c r="G74" s="9">
        <v>2558</v>
      </c>
      <c r="H74" s="9">
        <v>2559</v>
      </c>
      <c r="I74" s="9">
        <v>2560</v>
      </c>
      <c r="J74" s="9">
        <v>2557</v>
      </c>
      <c r="K74" s="9">
        <v>2558</v>
      </c>
      <c r="L74" s="9">
        <v>2559</v>
      </c>
      <c r="M74" s="9">
        <v>2560</v>
      </c>
      <c r="N74" s="10">
        <v>2557</v>
      </c>
      <c r="O74" s="10">
        <v>2558</v>
      </c>
      <c r="P74" s="10">
        <v>2559</v>
      </c>
      <c r="Q74" s="10">
        <v>2560</v>
      </c>
    </row>
    <row r="75" spans="1:17" ht="24" thickTop="1" thickBot="1" x14ac:dyDescent="0.4">
      <c r="A75" s="5" t="s">
        <v>7</v>
      </c>
      <c r="B75" s="8">
        <v>159</v>
      </c>
      <c r="C75" s="8">
        <v>138</v>
      </c>
      <c r="D75" s="8">
        <v>143</v>
      </c>
      <c r="E75" s="8">
        <v>145</v>
      </c>
      <c r="F75" s="8">
        <v>109.4579</v>
      </c>
      <c r="G75" s="8">
        <v>135.78919999999999</v>
      </c>
      <c r="H75" s="8">
        <v>120.2864</v>
      </c>
      <c r="I75" s="8">
        <v>121.83159999999999</v>
      </c>
      <c r="J75" s="8">
        <v>108.9736</v>
      </c>
      <c r="K75" s="8">
        <v>134.88509999999999</v>
      </c>
      <c r="L75" s="8">
        <v>119.6224</v>
      </c>
      <c r="M75" s="8">
        <v>121.604</v>
      </c>
      <c r="N75" s="8">
        <v>0.69</v>
      </c>
      <c r="O75" s="8">
        <v>0.98</v>
      </c>
      <c r="P75" s="8">
        <v>0.84</v>
      </c>
      <c r="Q75" s="8">
        <v>0.84</v>
      </c>
    </row>
    <row r="76" spans="1:17" ht="23.25" thickBot="1" x14ac:dyDescent="0.4">
      <c r="A76" s="1" t="s">
        <v>8</v>
      </c>
      <c r="B76" s="4">
        <v>137</v>
      </c>
      <c r="C76" s="4">
        <v>103</v>
      </c>
      <c r="D76" s="4">
        <v>146</v>
      </c>
      <c r="E76" s="4">
        <v>129</v>
      </c>
      <c r="F76" s="4">
        <v>99.258499999999998</v>
      </c>
      <c r="G76" s="4">
        <v>92.298599999999993</v>
      </c>
      <c r="H76" s="4">
        <v>137.05779999999999</v>
      </c>
      <c r="I76" s="4">
        <v>124.0411</v>
      </c>
      <c r="J76" s="4">
        <v>98.473200000000006</v>
      </c>
      <c r="K76" s="4">
        <v>91.753</v>
      </c>
      <c r="L76" s="4">
        <v>136.04050000000001</v>
      </c>
      <c r="M76" s="4">
        <v>122.89449999999999</v>
      </c>
      <c r="N76" s="4">
        <v>0.72</v>
      </c>
      <c r="O76" s="4">
        <v>0.9</v>
      </c>
      <c r="P76" s="4">
        <v>0.94</v>
      </c>
      <c r="Q76" s="4">
        <v>0.96</v>
      </c>
    </row>
    <row r="77" spans="1:17" ht="23.25" thickBot="1" x14ac:dyDescent="0.4">
      <c r="A77" s="5" t="s">
        <v>9</v>
      </c>
      <c r="B77" s="8">
        <v>122</v>
      </c>
      <c r="C77" s="8">
        <v>137</v>
      </c>
      <c r="D77" s="8">
        <v>110</v>
      </c>
      <c r="E77" s="8">
        <v>119</v>
      </c>
      <c r="F77" s="8">
        <v>84.535399999999996</v>
      </c>
      <c r="G77" s="8">
        <v>147.36099999999999</v>
      </c>
      <c r="H77" s="8">
        <v>107.3048</v>
      </c>
      <c r="I77" s="8">
        <v>108.3498</v>
      </c>
      <c r="J77" s="8">
        <v>84.458699999999993</v>
      </c>
      <c r="K77" s="8">
        <v>146.20500000000001</v>
      </c>
      <c r="L77" s="8">
        <v>106.175</v>
      </c>
      <c r="M77" s="8">
        <v>107.0594</v>
      </c>
      <c r="N77" s="8">
        <v>0.69</v>
      </c>
      <c r="O77" s="8">
        <v>1.08</v>
      </c>
      <c r="P77" s="8">
        <v>0.98</v>
      </c>
      <c r="Q77" s="8">
        <v>0.91</v>
      </c>
    </row>
    <row r="78" spans="1:17" ht="23.25" thickBot="1" x14ac:dyDescent="0.4">
      <c r="A78" s="1" t="s">
        <v>10</v>
      </c>
      <c r="B78" s="4">
        <v>153</v>
      </c>
      <c r="C78" s="4">
        <v>107</v>
      </c>
      <c r="D78" s="4">
        <v>134</v>
      </c>
      <c r="E78" s="4">
        <v>18</v>
      </c>
      <c r="F78" s="4">
        <v>92.355099999999993</v>
      </c>
      <c r="G78" s="4">
        <v>136.51480000000001</v>
      </c>
      <c r="H78" s="4">
        <v>166.49209999999999</v>
      </c>
      <c r="I78" s="4">
        <v>16.3398</v>
      </c>
      <c r="J78" s="4">
        <v>91.867500000000007</v>
      </c>
      <c r="K78" s="4">
        <v>135.18010000000001</v>
      </c>
      <c r="L78" s="4">
        <v>164.44649999999999</v>
      </c>
      <c r="M78" s="4">
        <v>16.272099999999998</v>
      </c>
      <c r="N78" s="4">
        <v>0.6</v>
      </c>
      <c r="O78" s="4">
        <v>1.28</v>
      </c>
      <c r="P78" s="4">
        <v>1.24</v>
      </c>
      <c r="Q78" s="4">
        <v>0.91</v>
      </c>
    </row>
    <row r="79" spans="1:17" ht="23.25" thickBot="1" x14ac:dyDescent="0.4">
      <c r="A79" s="5" t="s">
        <v>11</v>
      </c>
      <c r="B79" s="8">
        <v>156</v>
      </c>
      <c r="C79" s="8">
        <v>95</v>
      </c>
      <c r="D79" s="8">
        <v>155</v>
      </c>
      <c r="E79" s="8">
        <v>0</v>
      </c>
      <c r="F79" s="8">
        <v>102.16849999999999</v>
      </c>
      <c r="G79" s="8">
        <v>96.663600000000002</v>
      </c>
      <c r="H79" s="8">
        <v>148.4881</v>
      </c>
      <c r="I79" s="8">
        <v>0</v>
      </c>
      <c r="J79" s="8">
        <v>101.6934</v>
      </c>
      <c r="K79" s="8">
        <v>95.928399999999996</v>
      </c>
      <c r="L79" s="8">
        <v>146.96090000000001</v>
      </c>
      <c r="M79" s="8">
        <v>0</v>
      </c>
      <c r="N79" s="8">
        <v>0.65</v>
      </c>
      <c r="O79" s="8">
        <v>1.02</v>
      </c>
      <c r="P79" s="8">
        <v>0.96</v>
      </c>
      <c r="Q79" s="8">
        <v>0</v>
      </c>
    </row>
    <row r="80" spans="1:17" ht="23.25" thickBot="1" x14ac:dyDescent="0.4">
      <c r="A80" s="1" t="s">
        <v>12</v>
      </c>
      <c r="B80" s="4">
        <v>122</v>
      </c>
      <c r="C80" s="4">
        <v>151</v>
      </c>
      <c r="D80" s="4">
        <v>156</v>
      </c>
      <c r="E80" s="4">
        <v>0</v>
      </c>
      <c r="F80" s="4">
        <v>98.982399999999998</v>
      </c>
      <c r="G80" s="4">
        <v>142.45429999999999</v>
      </c>
      <c r="H80" s="4">
        <v>150.28739999999999</v>
      </c>
      <c r="I80" s="4">
        <v>0</v>
      </c>
      <c r="J80" s="4">
        <v>98.158699999999996</v>
      </c>
      <c r="K80" s="4">
        <v>141.69470000000001</v>
      </c>
      <c r="L80" s="4">
        <v>149.4222</v>
      </c>
      <c r="M80" s="4">
        <v>0</v>
      </c>
      <c r="N80" s="4">
        <v>0.81</v>
      </c>
      <c r="O80" s="4">
        <v>0.94</v>
      </c>
      <c r="P80" s="4">
        <v>0.96</v>
      </c>
      <c r="Q80" s="4">
        <v>0</v>
      </c>
    </row>
    <row r="81" spans="1:17" ht="23.25" thickBot="1" x14ac:dyDescent="0.4">
      <c r="A81" s="5" t="s">
        <v>13</v>
      </c>
      <c r="B81" s="8">
        <v>140</v>
      </c>
      <c r="C81" s="8">
        <v>153</v>
      </c>
      <c r="D81" s="8">
        <v>130</v>
      </c>
      <c r="E81" s="8">
        <v>0</v>
      </c>
      <c r="F81" s="8">
        <v>114.3646</v>
      </c>
      <c r="G81" s="8">
        <v>149.50819999999999</v>
      </c>
      <c r="H81" s="8">
        <v>123.3562</v>
      </c>
      <c r="I81" s="8">
        <v>0</v>
      </c>
      <c r="J81" s="8">
        <v>114.22969999999999</v>
      </c>
      <c r="K81" s="8">
        <v>148.5642</v>
      </c>
      <c r="L81" s="8">
        <v>122.5364</v>
      </c>
      <c r="M81" s="8">
        <v>0</v>
      </c>
      <c r="N81" s="8">
        <v>0.82</v>
      </c>
      <c r="O81" s="8">
        <v>0.98</v>
      </c>
      <c r="P81" s="8">
        <v>0.95</v>
      </c>
      <c r="Q81" s="8">
        <v>0</v>
      </c>
    </row>
    <row r="82" spans="1:17" ht="23.25" thickBot="1" x14ac:dyDescent="0.4">
      <c r="A82" s="1" t="s">
        <v>14</v>
      </c>
      <c r="B82" s="4">
        <v>137</v>
      </c>
      <c r="C82" s="4">
        <v>142</v>
      </c>
      <c r="D82" s="4">
        <v>143</v>
      </c>
      <c r="E82" s="4">
        <v>0</v>
      </c>
      <c r="F82" s="4">
        <v>135.79560000000001</v>
      </c>
      <c r="G82" s="4">
        <v>128.83009999999999</v>
      </c>
      <c r="H82" s="4">
        <v>122.2655</v>
      </c>
      <c r="I82" s="4">
        <v>0</v>
      </c>
      <c r="J82" s="4">
        <v>134.44370000000001</v>
      </c>
      <c r="K82" s="4">
        <v>127.8288</v>
      </c>
      <c r="L82" s="4">
        <v>121.626</v>
      </c>
      <c r="M82" s="4">
        <v>0</v>
      </c>
      <c r="N82" s="4">
        <v>0.99</v>
      </c>
      <c r="O82" s="4">
        <v>0.91</v>
      </c>
      <c r="P82" s="4">
        <v>0.86</v>
      </c>
      <c r="Q82" s="4">
        <v>0</v>
      </c>
    </row>
    <row r="83" spans="1:17" ht="23.25" thickBot="1" x14ac:dyDescent="0.4">
      <c r="A83" s="5" t="s">
        <v>15</v>
      </c>
      <c r="B83" s="8">
        <v>144</v>
      </c>
      <c r="C83" s="8">
        <v>165</v>
      </c>
      <c r="D83" s="8">
        <v>125</v>
      </c>
      <c r="E83" s="8">
        <v>0</v>
      </c>
      <c r="F83" s="8">
        <v>203.76669999999999</v>
      </c>
      <c r="G83" s="8">
        <v>163.75470000000001</v>
      </c>
      <c r="H83" s="8">
        <v>92.694500000000005</v>
      </c>
      <c r="I83" s="8">
        <v>0</v>
      </c>
      <c r="J83" s="8">
        <v>200.9025</v>
      </c>
      <c r="K83" s="8">
        <v>162.81039999999999</v>
      </c>
      <c r="L83" s="8">
        <v>92.143799999999999</v>
      </c>
      <c r="M83" s="8">
        <v>0</v>
      </c>
      <c r="N83" s="8">
        <v>1.42</v>
      </c>
      <c r="O83" s="8">
        <v>0.99</v>
      </c>
      <c r="P83" s="8">
        <v>0.74</v>
      </c>
      <c r="Q83" s="8">
        <v>0</v>
      </c>
    </row>
    <row r="84" spans="1:17" ht="23.25" thickBot="1" x14ac:dyDescent="0.4">
      <c r="A84" s="1" t="s">
        <v>16</v>
      </c>
      <c r="B84" s="4">
        <v>143</v>
      </c>
      <c r="C84" s="4">
        <v>161</v>
      </c>
      <c r="D84" s="4">
        <v>126</v>
      </c>
      <c r="E84" s="4">
        <v>0</v>
      </c>
      <c r="F84" s="4">
        <v>181.8356</v>
      </c>
      <c r="G84" s="4">
        <v>146.94380000000001</v>
      </c>
      <c r="H84" s="4">
        <v>96.143000000000001</v>
      </c>
      <c r="I84" s="4">
        <v>0</v>
      </c>
      <c r="J84" s="4">
        <v>179.9776</v>
      </c>
      <c r="K84" s="4">
        <v>146.2775</v>
      </c>
      <c r="L84" s="4">
        <v>95.419499999999999</v>
      </c>
      <c r="M84" s="4">
        <v>0</v>
      </c>
      <c r="N84" s="4">
        <v>1.27</v>
      </c>
      <c r="O84" s="4">
        <v>0.91</v>
      </c>
      <c r="P84" s="4">
        <v>0.76</v>
      </c>
      <c r="Q84" s="4">
        <v>0</v>
      </c>
    </row>
    <row r="85" spans="1:17" ht="23.25" thickBot="1" x14ac:dyDescent="0.4">
      <c r="A85" s="5" t="s">
        <v>17</v>
      </c>
      <c r="B85" s="8">
        <v>146</v>
      </c>
      <c r="C85" s="8">
        <v>210</v>
      </c>
      <c r="D85" s="8">
        <v>143</v>
      </c>
      <c r="E85" s="8">
        <v>0</v>
      </c>
      <c r="F85" s="8">
        <v>153.05670000000001</v>
      </c>
      <c r="G85" s="8">
        <v>238.51830000000001</v>
      </c>
      <c r="H85" s="8">
        <v>124.29649999999999</v>
      </c>
      <c r="I85" s="8">
        <v>0</v>
      </c>
      <c r="J85" s="8">
        <v>151.26939999999999</v>
      </c>
      <c r="K85" s="8">
        <v>236.4941</v>
      </c>
      <c r="L85" s="8">
        <v>123.8913</v>
      </c>
      <c r="M85" s="8">
        <v>0</v>
      </c>
      <c r="N85" s="8">
        <v>1.05</v>
      </c>
      <c r="O85" s="8">
        <v>1.1399999999999999</v>
      </c>
      <c r="P85" s="8">
        <v>0.87</v>
      </c>
      <c r="Q85" s="8">
        <v>0</v>
      </c>
    </row>
    <row r="86" spans="1:17" ht="23.25" thickBot="1" x14ac:dyDescent="0.4">
      <c r="A86" s="1" t="s">
        <v>18</v>
      </c>
      <c r="B86" s="4">
        <v>152</v>
      </c>
      <c r="C86" s="4">
        <v>165</v>
      </c>
      <c r="D86" s="4">
        <v>148</v>
      </c>
      <c r="E86" s="4">
        <v>0</v>
      </c>
      <c r="F86" s="4">
        <v>126.40219999999999</v>
      </c>
      <c r="G86" s="4">
        <v>152.2389</v>
      </c>
      <c r="H86" s="4">
        <v>125.4538</v>
      </c>
      <c r="I86" s="4">
        <v>0</v>
      </c>
      <c r="J86" s="4">
        <v>125.02809999999999</v>
      </c>
      <c r="K86" s="4">
        <v>151.6397</v>
      </c>
      <c r="L86" s="4">
        <v>124.0157</v>
      </c>
      <c r="M86" s="4">
        <v>0</v>
      </c>
      <c r="N86" s="4">
        <v>0.83</v>
      </c>
      <c r="O86" s="4">
        <v>0.92</v>
      </c>
      <c r="P86" s="4">
        <v>0.85</v>
      </c>
      <c r="Q86" s="4">
        <v>0</v>
      </c>
    </row>
    <row r="87" spans="1:17" x14ac:dyDescent="0.35">
      <c r="A87" s="11" t="s">
        <v>20</v>
      </c>
      <c r="B87" s="12">
        <v>1711</v>
      </c>
      <c r="C87" s="12">
        <v>1727</v>
      </c>
      <c r="D87" s="12">
        <v>1659</v>
      </c>
      <c r="E87" s="11">
        <v>411</v>
      </c>
      <c r="F87" s="13">
        <v>1501.9792</v>
      </c>
      <c r="G87" s="13">
        <v>1730.8755000000001</v>
      </c>
      <c r="H87" s="13">
        <v>1514.1261</v>
      </c>
      <c r="I87" s="11">
        <v>370.56229999999999</v>
      </c>
      <c r="J87" s="13">
        <v>1489.4761000000001</v>
      </c>
      <c r="K87" s="13">
        <v>1719.261</v>
      </c>
      <c r="L87" s="13">
        <v>1502.3001999999999</v>
      </c>
      <c r="M87" s="11">
        <v>367.83</v>
      </c>
      <c r="N87" s="11">
        <v>0.88</v>
      </c>
      <c r="O87" s="11">
        <v>1</v>
      </c>
      <c r="P87" s="11">
        <v>0.91</v>
      </c>
      <c r="Q87" s="11">
        <v>0.9</v>
      </c>
    </row>
    <row r="88" spans="1:17" x14ac:dyDescent="0.35">
      <c r="A88" s="178" t="s">
        <v>0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84"/>
      <c r="Q88" s="84"/>
    </row>
    <row r="89" spans="1:17" x14ac:dyDescent="0.35">
      <c r="A89" s="178" t="s">
        <v>325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84"/>
      <c r="Q89" s="84"/>
    </row>
    <row r="90" spans="1:17" ht="23.25" thickBot="1" x14ac:dyDescent="0.4">
      <c r="A90" s="179" t="s">
        <v>2</v>
      </c>
      <c r="B90" s="82"/>
      <c r="C90" s="180" t="s">
        <v>3</v>
      </c>
      <c r="D90" s="180"/>
      <c r="E90" s="83"/>
      <c r="F90" s="180" t="s">
        <v>4</v>
      </c>
      <c r="G90" s="180"/>
      <c r="H90" s="83"/>
      <c r="I90" s="83"/>
      <c r="J90" s="181" t="s">
        <v>5</v>
      </c>
      <c r="K90" s="181"/>
      <c r="L90" s="181"/>
      <c r="M90" s="181"/>
      <c r="N90" s="182" t="s">
        <v>6</v>
      </c>
      <c r="O90" s="182"/>
      <c r="P90" s="182"/>
      <c r="Q90" s="182"/>
    </row>
    <row r="91" spans="1:17" ht="24" thickTop="1" thickBot="1" x14ac:dyDescent="0.4">
      <c r="A91" s="180"/>
      <c r="B91" s="9">
        <v>2557</v>
      </c>
      <c r="C91" s="9">
        <v>2558</v>
      </c>
      <c r="D91" s="9">
        <v>2559</v>
      </c>
      <c r="E91" s="9">
        <v>2560</v>
      </c>
      <c r="F91" s="9">
        <v>2557</v>
      </c>
      <c r="G91" s="9">
        <v>2558</v>
      </c>
      <c r="H91" s="9">
        <v>2559</v>
      </c>
      <c r="I91" s="9">
        <v>2560</v>
      </c>
      <c r="J91" s="9">
        <v>2557</v>
      </c>
      <c r="K91" s="9">
        <v>2558</v>
      </c>
      <c r="L91" s="9">
        <v>2559</v>
      </c>
      <c r="M91" s="9">
        <v>2560</v>
      </c>
      <c r="N91" s="10">
        <v>2557</v>
      </c>
      <c r="O91" s="10">
        <v>2558</v>
      </c>
      <c r="P91" s="10">
        <v>2559</v>
      </c>
      <c r="Q91" s="10">
        <v>2560</v>
      </c>
    </row>
    <row r="92" spans="1:17" ht="24" thickTop="1" thickBot="1" x14ac:dyDescent="0.4">
      <c r="A92" s="5" t="s">
        <v>7</v>
      </c>
      <c r="B92" s="8">
        <v>119</v>
      </c>
      <c r="C92" s="8">
        <v>134</v>
      </c>
      <c r="D92" s="8">
        <v>156</v>
      </c>
      <c r="E92" s="8">
        <v>126</v>
      </c>
      <c r="F92" s="8">
        <v>77.629000000000005</v>
      </c>
      <c r="G92" s="8">
        <v>73.147400000000005</v>
      </c>
      <c r="H92" s="8">
        <v>95.960499999999996</v>
      </c>
      <c r="I92" s="8">
        <v>81.591300000000004</v>
      </c>
      <c r="J92" s="8">
        <v>77.333100000000002</v>
      </c>
      <c r="K92" s="8">
        <v>72.948700000000002</v>
      </c>
      <c r="L92" s="8">
        <v>95.374700000000004</v>
      </c>
      <c r="M92" s="8">
        <v>81.578000000000003</v>
      </c>
      <c r="N92" s="8">
        <v>0.65</v>
      </c>
      <c r="O92" s="8">
        <v>0.55000000000000004</v>
      </c>
      <c r="P92" s="8">
        <v>0.62</v>
      </c>
      <c r="Q92" s="8">
        <v>0.65</v>
      </c>
    </row>
    <row r="93" spans="1:17" ht="23.25" thickBot="1" x14ac:dyDescent="0.4">
      <c r="A93" s="1" t="s">
        <v>8</v>
      </c>
      <c r="B93" s="4">
        <v>130</v>
      </c>
      <c r="C93" s="4">
        <v>143</v>
      </c>
      <c r="D93" s="4">
        <v>137</v>
      </c>
      <c r="E93" s="4">
        <v>115</v>
      </c>
      <c r="F93" s="4">
        <v>86.681899999999999</v>
      </c>
      <c r="G93" s="4">
        <v>84.479500000000002</v>
      </c>
      <c r="H93" s="4">
        <v>75.411900000000003</v>
      </c>
      <c r="I93" s="4">
        <v>77.827699999999993</v>
      </c>
      <c r="J93" s="4">
        <v>85.835999999999999</v>
      </c>
      <c r="K93" s="4">
        <v>84.176900000000003</v>
      </c>
      <c r="L93" s="4">
        <v>75.126099999999994</v>
      </c>
      <c r="M93" s="4">
        <v>77.591499999999996</v>
      </c>
      <c r="N93" s="4">
        <v>0.67</v>
      </c>
      <c r="O93" s="4">
        <v>0.59</v>
      </c>
      <c r="P93" s="4">
        <v>0.55000000000000004</v>
      </c>
      <c r="Q93" s="4">
        <v>0.68</v>
      </c>
    </row>
    <row r="94" spans="1:17" ht="23.25" thickBot="1" x14ac:dyDescent="0.4">
      <c r="A94" s="5" t="s">
        <v>9</v>
      </c>
      <c r="B94" s="8">
        <v>95</v>
      </c>
      <c r="C94" s="8">
        <v>160</v>
      </c>
      <c r="D94" s="8">
        <v>133</v>
      </c>
      <c r="E94" s="8">
        <v>85</v>
      </c>
      <c r="F94" s="8">
        <v>82.780600000000007</v>
      </c>
      <c r="G94" s="8">
        <v>91.337199999999996</v>
      </c>
      <c r="H94" s="8">
        <v>96.247399999999999</v>
      </c>
      <c r="I94" s="8">
        <v>52.691400000000002</v>
      </c>
      <c r="J94" s="8">
        <v>82.529799999999994</v>
      </c>
      <c r="K94" s="8">
        <v>91.252899999999997</v>
      </c>
      <c r="L94" s="8">
        <v>96.097999999999999</v>
      </c>
      <c r="M94" s="8">
        <v>52.431899999999999</v>
      </c>
      <c r="N94" s="8">
        <v>0.87</v>
      </c>
      <c r="O94" s="8">
        <v>0.56999999999999995</v>
      </c>
      <c r="P94" s="8">
        <v>0.72</v>
      </c>
      <c r="Q94" s="8">
        <v>0.62</v>
      </c>
    </row>
    <row r="95" spans="1:17" ht="23.25" thickBot="1" x14ac:dyDescent="0.4">
      <c r="A95" s="1" t="s">
        <v>10</v>
      </c>
      <c r="B95" s="4">
        <v>134</v>
      </c>
      <c r="C95" s="4">
        <v>156</v>
      </c>
      <c r="D95" s="4">
        <v>120</v>
      </c>
      <c r="E95" s="4">
        <v>21</v>
      </c>
      <c r="F95" s="4">
        <v>88.813599999999994</v>
      </c>
      <c r="G95" s="4">
        <v>85.607799999999997</v>
      </c>
      <c r="H95" s="4">
        <v>75.188900000000004</v>
      </c>
      <c r="I95" s="4">
        <v>6.9292999999999996</v>
      </c>
      <c r="J95" s="4">
        <v>88.431299999999993</v>
      </c>
      <c r="K95" s="4">
        <v>85.278000000000006</v>
      </c>
      <c r="L95" s="4">
        <v>75.081299999999999</v>
      </c>
      <c r="M95" s="4">
        <v>6.9292999999999996</v>
      </c>
      <c r="N95" s="4">
        <v>0.66</v>
      </c>
      <c r="O95" s="4">
        <v>0.55000000000000004</v>
      </c>
      <c r="P95" s="4">
        <v>0.63</v>
      </c>
      <c r="Q95" s="4">
        <v>0.33</v>
      </c>
    </row>
    <row r="96" spans="1:17" ht="23.25" thickBot="1" x14ac:dyDescent="0.4">
      <c r="A96" s="5" t="s">
        <v>11</v>
      </c>
      <c r="B96" s="8">
        <v>143</v>
      </c>
      <c r="C96" s="8">
        <v>148</v>
      </c>
      <c r="D96" s="8">
        <v>126</v>
      </c>
      <c r="E96" s="8">
        <v>0</v>
      </c>
      <c r="F96" s="8">
        <v>90.102000000000004</v>
      </c>
      <c r="G96" s="8">
        <v>84.205299999999994</v>
      </c>
      <c r="H96" s="8">
        <v>90.284400000000005</v>
      </c>
      <c r="I96" s="8">
        <v>0</v>
      </c>
      <c r="J96" s="8">
        <v>89.444999999999993</v>
      </c>
      <c r="K96" s="8">
        <v>83.811199999999999</v>
      </c>
      <c r="L96" s="8">
        <v>89.913899999999998</v>
      </c>
      <c r="M96" s="8">
        <v>0</v>
      </c>
      <c r="N96" s="8">
        <v>0.63</v>
      </c>
      <c r="O96" s="8">
        <v>0.56999999999999995</v>
      </c>
      <c r="P96" s="8">
        <v>0.72</v>
      </c>
      <c r="Q96" s="8">
        <v>0</v>
      </c>
    </row>
    <row r="97" spans="1:17" ht="23.25" thickBot="1" x14ac:dyDescent="0.4">
      <c r="A97" s="1" t="s">
        <v>12</v>
      </c>
      <c r="B97" s="4">
        <v>113</v>
      </c>
      <c r="C97" s="4">
        <v>138</v>
      </c>
      <c r="D97" s="4">
        <v>138</v>
      </c>
      <c r="E97" s="4">
        <v>0</v>
      </c>
      <c r="F97" s="4">
        <v>73.941599999999994</v>
      </c>
      <c r="G97" s="4">
        <v>79.121200000000002</v>
      </c>
      <c r="H97" s="4">
        <v>94.918800000000005</v>
      </c>
      <c r="I97" s="4">
        <v>0</v>
      </c>
      <c r="J97" s="4">
        <v>73.8369</v>
      </c>
      <c r="K97" s="4">
        <v>78.929400000000001</v>
      </c>
      <c r="L97" s="4">
        <v>94.645700000000005</v>
      </c>
      <c r="M97" s="4">
        <v>0</v>
      </c>
      <c r="N97" s="4">
        <v>0.65</v>
      </c>
      <c r="O97" s="4">
        <v>0.56999999999999995</v>
      </c>
      <c r="P97" s="4">
        <v>0.69</v>
      </c>
      <c r="Q97" s="4">
        <v>0</v>
      </c>
    </row>
    <row r="98" spans="1:17" ht="23.25" thickBot="1" x14ac:dyDescent="0.4">
      <c r="A98" s="5" t="s">
        <v>13</v>
      </c>
      <c r="B98" s="8">
        <v>112</v>
      </c>
      <c r="C98" s="8">
        <v>112</v>
      </c>
      <c r="D98" s="8">
        <v>86</v>
      </c>
      <c r="E98" s="8">
        <v>0</v>
      </c>
      <c r="F98" s="8">
        <v>57.758600000000001</v>
      </c>
      <c r="G98" s="8">
        <v>67.595600000000005</v>
      </c>
      <c r="H98" s="8">
        <v>58.9572</v>
      </c>
      <c r="I98" s="8">
        <v>0</v>
      </c>
      <c r="J98" s="8">
        <v>58.061599999999999</v>
      </c>
      <c r="K98" s="8">
        <v>67.278700000000001</v>
      </c>
      <c r="L98" s="8">
        <v>59.200299999999999</v>
      </c>
      <c r="M98" s="8">
        <v>0</v>
      </c>
      <c r="N98" s="8">
        <v>0.52</v>
      </c>
      <c r="O98" s="8">
        <v>0.6</v>
      </c>
      <c r="P98" s="8">
        <v>0.69</v>
      </c>
      <c r="Q98" s="8">
        <v>0</v>
      </c>
    </row>
    <row r="99" spans="1:17" ht="23.25" thickBot="1" x14ac:dyDescent="0.4">
      <c r="A99" s="1" t="s">
        <v>14</v>
      </c>
      <c r="B99" s="4">
        <v>111</v>
      </c>
      <c r="C99" s="4">
        <v>130</v>
      </c>
      <c r="D99" s="4">
        <v>110</v>
      </c>
      <c r="E99" s="4">
        <v>0</v>
      </c>
      <c r="F99" s="4">
        <v>55.461199999999998</v>
      </c>
      <c r="G99" s="4">
        <v>76.575299999999999</v>
      </c>
      <c r="H99" s="4">
        <v>64.3566</v>
      </c>
      <c r="I99" s="4">
        <v>0</v>
      </c>
      <c r="J99" s="4">
        <v>55.2318</v>
      </c>
      <c r="K99" s="4">
        <v>76.638000000000005</v>
      </c>
      <c r="L99" s="4">
        <v>64.416499999999999</v>
      </c>
      <c r="M99" s="4">
        <v>0</v>
      </c>
      <c r="N99" s="4">
        <v>0.5</v>
      </c>
      <c r="O99" s="4">
        <v>0.59</v>
      </c>
      <c r="P99" s="4">
        <v>0.59</v>
      </c>
      <c r="Q99" s="4">
        <v>0</v>
      </c>
    </row>
    <row r="100" spans="1:17" ht="23.25" thickBot="1" x14ac:dyDescent="0.4">
      <c r="A100" s="5" t="s">
        <v>15</v>
      </c>
      <c r="B100" s="8">
        <v>132</v>
      </c>
      <c r="C100" s="8">
        <v>136</v>
      </c>
      <c r="D100" s="8">
        <v>128</v>
      </c>
      <c r="E100" s="8">
        <v>0</v>
      </c>
      <c r="F100" s="8">
        <v>65.990099999999998</v>
      </c>
      <c r="G100" s="8">
        <v>71.2119</v>
      </c>
      <c r="H100" s="8">
        <v>83.469800000000006</v>
      </c>
      <c r="I100" s="8">
        <v>0</v>
      </c>
      <c r="J100" s="8">
        <v>66.260000000000005</v>
      </c>
      <c r="K100" s="8">
        <v>71.138800000000003</v>
      </c>
      <c r="L100" s="8">
        <v>83.96</v>
      </c>
      <c r="M100" s="8">
        <v>0</v>
      </c>
      <c r="N100" s="8">
        <v>0.5</v>
      </c>
      <c r="O100" s="8">
        <v>0.52</v>
      </c>
      <c r="P100" s="8">
        <v>0.65</v>
      </c>
      <c r="Q100" s="8">
        <v>0</v>
      </c>
    </row>
    <row r="101" spans="1:17" ht="23.25" thickBot="1" x14ac:dyDescent="0.4">
      <c r="A101" s="1" t="s">
        <v>16</v>
      </c>
      <c r="B101" s="4">
        <v>151</v>
      </c>
      <c r="C101" s="4">
        <v>158</v>
      </c>
      <c r="D101" s="4">
        <v>123</v>
      </c>
      <c r="E101" s="4">
        <v>0</v>
      </c>
      <c r="F101" s="4">
        <v>88.970200000000006</v>
      </c>
      <c r="G101" s="4">
        <v>93.026600000000002</v>
      </c>
      <c r="H101" s="4">
        <v>77.517399999999995</v>
      </c>
      <c r="I101" s="4">
        <v>0</v>
      </c>
      <c r="J101" s="4">
        <v>89.039299999999997</v>
      </c>
      <c r="K101" s="4">
        <v>92.859399999999994</v>
      </c>
      <c r="L101" s="4">
        <v>77.889899999999997</v>
      </c>
      <c r="M101" s="4">
        <v>0</v>
      </c>
      <c r="N101" s="4">
        <v>0.59</v>
      </c>
      <c r="O101" s="4">
        <v>0.59</v>
      </c>
      <c r="P101" s="4">
        <v>0.63</v>
      </c>
      <c r="Q101" s="4">
        <v>0</v>
      </c>
    </row>
    <row r="102" spans="1:17" ht="23.25" thickBot="1" x14ac:dyDescent="0.4">
      <c r="A102" s="5" t="s">
        <v>17</v>
      </c>
      <c r="B102" s="8">
        <v>122</v>
      </c>
      <c r="C102" s="8">
        <v>132</v>
      </c>
      <c r="D102" s="8">
        <v>138</v>
      </c>
      <c r="E102" s="8">
        <v>0</v>
      </c>
      <c r="F102" s="8">
        <v>78.073700000000002</v>
      </c>
      <c r="G102" s="8">
        <v>87.809799999999996</v>
      </c>
      <c r="H102" s="8">
        <v>81.641800000000003</v>
      </c>
      <c r="I102" s="8">
        <v>0</v>
      </c>
      <c r="J102" s="8">
        <v>77.686400000000006</v>
      </c>
      <c r="K102" s="8">
        <v>87.716899999999995</v>
      </c>
      <c r="L102" s="8">
        <v>81.605000000000004</v>
      </c>
      <c r="M102" s="8">
        <v>0</v>
      </c>
      <c r="N102" s="8">
        <v>0.64</v>
      </c>
      <c r="O102" s="8">
        <v>0.67</v>
      </c>
      <c r="P102" s="8">
        <v>0.59</v>
      </c>
      <c r="Q102" s="8">
        <v>0</v>
      </c>
    </row>
    <row r="103" spans="1:17" ht="23.25" thickBot="1" x14ac:dyDescent="0.4">
      <c r="A103" s="1" t="s">
        <v>18</v>
      </c>
      <c r="B103" s="4">
        <v>161</v>
      </c>
      <c r="C103" s="4">
        <v>156</v>
      </c>
      <c r="D103" s="4">
        <v>140</v>
      </c>
      <c r="E103" s="4">
        <v>0</v>
      </c>
      <c r="F103" s="4">
        <v>92.842200000000005</v>
      </c>
      <c r="G103" s="4">
        <v>88.111900000000006</v>
      </c>
      <c r="H103" s="4">
        <v>88.540199999999999</v>
      </c>
      <c r="I103" s="4">
        <v>0</v>
      </c>
      <c r="J103" s="4">
        <v>93.007999999999996</v>
      </c>
      <c r="K103" s="4">
        <v>87.870800000000003</v>
      </c>
      <c r="L103" s="4">
        <v>88.854299999999995</v>
      </c>
      <c r="M103" s="4">
        <v>0</v>
      </c>
      <c r="N103" s="4">
        <v>0.57999999999999996</v>
      </c>
      <c r="O103" s="4">
        <v>0.56000000000000005</v>
      </c>
      <c r="P103" s="4">
        <v>0.63</v>
      </c>
      <c r="Q103" s="4">
        <v>0</v>
      </c>
    </row>
    <row r="104" spans="1:17" x14ac:dyDescent="0.35">
      <c r="A104" s="11" t="s">
        <v>20</v>
      </c>
      <c r="B104" s="12">
        <v>1523</v>
      </c>
      <c r="C104" s="12">
        <v>1703</v>
      </c>
      <c r="D104" s="12">
        <v>1535</v>
      </c>
      <c r="E104" s="11">
        <v>347</v>
      </c>
      <c r="F104" s="11">
        <v>939.04470000000003</v>
      </c>
      <c r="G104" s="11">
        <v>982.22950000000003</v>
      </c>
      <c r="H104" s="11">
        <v>982.49490000000003</v>
      </c>
      <c r="I104" s="11">
        <v>219.03970000000001</v>
      </c>
      <c r="J104" s="11">
        <v>936.69920000000002</v>
      </c>
      <c r="K104" s="11">
        <v>979.89970000000005</v>
      </c>
      <c r="L104" s="11">
        <v>982.16570000000002</v>
      </c>
      <c r="M104" s="11">
        <v>218.5307</v>
      </c>
      <c r="N104" s="11">
        <v>0.62</v>
      </c>
      <c r="O104" s="11">
        <v>0.57999999999999996</v>
      </c>
      <c r="P104" s="11">
        <v>0.64</v>
      </c>
      <c r="Q104" s="11">
        <v>0.63</v>
      </c>
    </row>
    <row r="105" spans="1:17" x14ac:dyDescent="0.35">
      <c r="A105" s="178" t="s">
        <v>0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84"/>
      <c r="Q105" s="84"/>
    </row>
    <row r="106" spans="1:17" x14ac:dyDescent="0.35">
      <c r="A106" s="178" t="s">
        <v>326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84"/>
      <c r="Q106" s="84"/>
    </row>
    <row r="107" spans="1:17" ht="23.25" thickBot="1" x14ac:dyDescent="0.4">
      <c r="A107" s="179" t="s">
        <v>2</v>
      </c>
      <c r="B107" s="82"/>
      <c r="C107" s="180" t="s">
        <v>3</v>
      </c>
      <c r="D107" s="180"/>
      <c r="E107" s="83"/>
      <c r="F107" s="180" t="s">
        <v>4</v>
      </c>
      <c r="G107" s="180"/>
      <c r="H107" s="83"/>
      <c r="I107" s="83"/>
      <c r="J107" s="181" t="s">
        <v>5</v>
      </c>
      <c r="K107" s="181"/>
      <c r="L107" s="181"/>
      <c r="M107" s="181"/>
      <c r="N107" s="182" t="s">
        <v>6</v>
      </c>
      <c r="O107" s="182"/>
      <c r="P107" s="182"/>
      <c r="Q107" s="182"/>
    </row>
    <row r="108" spans="1:17" ht="24" thickTop="1" thickBot="1" x14ac:dyDescent="0.4">
      <c r="A108" s="180"/>
      <c r="B108" s="9">
        <v>2557</v>
      </c>
      <c r="C108" s="9">
        <v>2558</v>
      </c>
      <c r="D108" s="9">
        <v>2559</v>
      </c>
      <c r="E108" s="9">
        <v>2560</v>
      </c>
      <c r="F108" s="9">
        <v>2557</v>
      </c>
      <c r="G108" s="9">
        <v>2558</v>
      </c>
      <c r="H108" s="9">
        <v>2559</v>
      </c>
      <c r="I108" s="9">
        <v>2560</v>
      </c>
      <c r="J108" s="9">
        <v>2557</v>
      </c>
      <c r="K108" s="9">
        <v>2558</v>
      </c>
      <c r="L108" s="9">
        <v>2559</v>
      </c>
      <c r="M108" s="9">
        <v>2560</v>
      </c>
      <c r="N108" s="10">
        <v>2557</v>
      </c>
      <c r="O108" s="10">
        <v>2558</v>
      </c>
      <c r="P108" s="10">
        <v>2559</v>
      </c>
      <c r="Q108" s="10">
        <v>2560</v>
      </c>
    </row>
    <row r="109" spans="1:17" ht="24" thickTop="1" thickBot="1" x14ac:dyDescent="0.4">
      <c r="A109" s="5" t="s">
        <v>7</v>
      </c>
      <c r="B109" s="8">
        <v>250</v>
      </c>
      <c r="C109" s="8">
        <v>225</v>
      </c>
      <c r="D109" s="8">
        <v>222</v>
      </c>
      <c r="E109" s="8">
        <v>229</v>
      </c>
      <c r="F109" s="8">
        <v>136.1404</v>
      </c>
      <c r="G109" s="8">
        <v>125.5997</v>
      </c>
      <c r="H109" s="8">
        <v>127.9542</v>
      </c>
      <c r="I109" s="8">
        <v>153.43539999999999</v>
      </c>
      <c r="J109" s="8">
        <v>135.5102</v>
      </c>
      <c r="K109" s="8">
        <v>124.9358</v>
      </c>
      <c r="L109" s="8">
        <v>127.5097</v>
      </c>
      <c r="M109" s="8">
        <v>152.35429999999999</v>
      </c>
      <c r="N109" s="8">
        <v>0.54</v>
      </c>
      <c r="O109" s="8">
        <v>0.56000000000000005</v>
      </c>
      <c r="P109" s="8">
        <v>0.57999999999999996</v>
      </c>
      <c r="Q109" s="8">
        <v>0.67</v>
      </c>
    </row>
    <row r="110" spans="1:17" ht="23.25" thickBot="1" x14ac:dyDescent="0.4">
      <c r="A110" s="1" t="s">
        <v>8</v>
      </c>
      <c r="B110" s="4">
        <v>187</v>
      </c>
      <c r="C110" s="4">
        <v>265</v>
      </c>
      <c r="D110" s="101">
        <v>246</v>
      </c>
      <c r="E110" s="101">
        <v>227</v>
      </c>
      <c r="F110" s="4">
        <v>97.745699999999999</v>
      </c>
      <c r="G110" s="4">
        <v>156.49529999999999</v>
      </c>
      <c r="H110" s="101">
        <v>153.52070000000001</v>
      </c>
      <c r="I110" s="101">
        <v>128.58199999999999</v>
      </c>
      <c r="J110" s="4">
        <v>97.371099999999998</v>
      </c>
      <c r="K110" s="4">
        <v>156.07900000000001</v>
      </c>
      <c r="L110" s="101">
        <v>153.19239999999999</v>
      </c>
      <c r="M110" s="101">
        <v>127.43819999999999</v>
      </c>
      <c r="N110" s="4">
        <v>0.52</v>
      </c>
      <c r="O110" s="4">
        <v>0.59</v>
      </c>
      <c r="P110" s="101">
        <v>0.62</v>
      </c>
      <c r="Q110" s="101">
        <v>0.56999999999999995</v>
      </c>
    </row>
    <row r="111" spans="1:17" ht="23.25" thickBot="1" x14ac:dyDescent="0.4">
      <c r="A111" s="5" t="s">
        <v>9</v>
      </c>
      <c r="B111" s="8">
        <v>192</v>
      </c>
      <c r="C111" s="8">
        <v>240</v>
      </c>
      <c r="D111" s="8">
        <v>245</v>
      </c>
      <c r="E111" s="8">
        <v>1</v>
      </c>
      <c r="F111" s="8">
        <v>118.9093</v>
      </c>
      <c r="G111" s="8">
        <v>153.0455</v>
      </c>
      <c r="H111" s="8">
        <v>156.3519</v>
      </c>
      <c r="I111" s="8">
        <v>0.98650000000000004</v>
      </c>
      <c r="J111" s="8">
        <v>118.6112</v>
      </c>
      <c r="K111" s="8">
        <v>153.0324</v>
      </c>
      <c r="L111" s="8">
        <v>155.27090000000001</v>
      </c>
      <c r="M111" s="8">
        <v>0.98650000000000004</v>
      </c>
      <c r="N111" s="8">
        <v>0.62</v>
      </c>
      <c r="O111" s="8">
        <v>0.64</v>
      </c>
      <c r="P111" s="8">
        <v>0.64</v>
      </c>
      <c r="Q111" s="8">
        <v>0.99</v>
      </c>
    </row>
    <row r="112" spans="1:17" ht="23.25" thickBot="1" x14ac:dyDescent="0.4">
      <c r="A112" s="1" t="s">
        <v>10</v>
      </c>
      <c r="B112" s="4">
        <v>284</v>
      </c>
      <c r="C112" s="4">
        <v>263</v>
      </c>
      <c r="D112" s="101">
        <v>248</v>
      </c>
      <c r="E112" s="101">
        <v>0</v>
      </c>
      <c r="F112" s="4">
        <v>156.1652</v>
      </c>
      <c r="G112" s="4">
        <v>173.94800000000001</v>
      </c>
      <c r="H112" s="101">
        <v>163.5257</v>
      </c>
      <c r="I112" s="101">
        <v>0</v>
      </c>
      <c r="J112" s="4">
        <v>155.2336</v>
      </c>
      <c r="K112" s="4">
        <v>172.2201</v>
      </c>
      <c r="L112" s="101">
        <v>162.35679999999999</v>
      </c>
      <c r="M112" s="101">
        <v>0</v>
      </c>
      <c r="N112" s="4">
        <v>0.55000000000000004</v>
      </c>
      <c r="O112" s="4">
        <v>0.66</v>
      </c>
      <c r="P112" s="101">
        <v>0.66</v>
      </c>
      <c r="Q112" s="101">
        <v>0</v>
      </c>
    </row>
    <row r="113" spans="1:17" ht="23.25" thickBot="1" x14ac:dyDescent="0.4">
      <c r="A113" s="5" t="s">
        <v>11</v>
      </c>
      <c r="B113" s="8">
        <v>205</v>
      </c>
      <c r="C113" s="8">
        <v>225</v>
      </c>
      <c r="D113" s="8">
        <v>242</v>
      </c>
      <c r="E113" s="8">
        <v>0</v>
      </c>
      <c r="F113" s="8">
        <v>119.13590000000001</v>
      </c>
      <c r="G113" s="8">
        <v>141.35560000000001</v>
      </c>
      <c r="H113" s="8">
        <v>144.2775</v>
      </c>
      <c r="I113" s="8">
        <v>0</v>
      </c>
      <c r="J113" s="8">
        <v>118.6511</v>
      </c>
      <c r="K113" s="8">
        <v>140.34800000000001</v>
      </c>
      <c r="L113" s="8">
        <v>143.8914</v>
      </c>
      <c r="M113" s="8">
        <v>0</v>
      </c>
      <c r="N113" s="8">
        <v>0.57999999999999996</v>
      </c>
      <c r="O113" s="8">
        <v>0.63</v>
      </c>
      <c r="P113" s="8">
        <v>0.6</v>
      </c>
      <c r="Q113" s="8">
        <v>0</v>
      </c>
    </row>
    <row r="114" spans="1:17" ht="23.25" thickBot="1" x14ac:dyDescent="0.4">
      <c r="A114" s="1" t="s">
        <v>12</v>
      </c>
      <c r="B114" s="4">
        <v>236</v>
      </c>
      <c r="C114" s="4">
        <v>242</v>
      </c>
      <c r="D114" s="101">
        <v>247</v>
      </c>
      <c r="E114" s="101">
        <v>0</v>
      </c>
      <c r="F114" s="4">
        <v>149.03190000000001</v>
      </c>
      <c r="G114" s="4">
        <v>116.86879999999999</v>
      </c>
      <c r="H114" s="101">
        <v>149.83590000000001</v>
      </c>
      <c r="I114" s="101">
        <v>0</v>
      </c>
      <c r="J114" s="4">
        <v>148.2655</v>
      </c>
      <c r="K114" s="4">
        <v>116.6904</v>
      </c>
      <c r="L114" s="101">
        <v>148.86840000000001</v>
      </c>
      <c r="M114" s="101">
        <v>0</v>
      </c>
      <c r="N114" s="4">
        <v>0.63</v>
      </c>
      <c r="O114" s="4">
        <v>0.48</v>
      </c>
      <c r="P114" s="101">
        <v>0.61</v>
      </c>
      <c r="Q114" s="101">
        <v>0</v>
      </c>
    </row>
    <row r="115" spans="1:17" ht="23.25" thickBot="1" x14ac:dyDescent="0.4">
      <c r="A115" s="5" t="s">
        <v>13</v>
      </c>
      <c r="B115" s="8">
        <v>238</v>
      </c>
      <c r="C115" s="8">
        <v>126</v>
      </c>
      <c r="D115" s="8">
        <v>101</v>
      </c>
      <c r="E115" s="8">
        <v>0</v>
      </c>
      <c r="F115" s="8">
        <v>149.81229999999999</v>
      </c>
      <c r="G115" s="8">
        <v>65.770099999999999</v>
      </c>
      <c r="H115" s="8">
        <v>54.133099999999999</v>
      </c>
      <c r="I115" s="8">
        <v>0</v>
      </c>
      <c r="J115" s="8">
        <v>149.2295</v>
      </c>
      <c r="K115" s="8">
        <v>65.788399999999996</v>
      </c>
      <c r="L115" s="8">
        <v>54.056899999999999</v>
      </c>
      <c r="M115" s="8">
        <v>0</v>
      </c>
      <c r="N115" s="8">
        <v>0.63</v>
      </c>
      <c r="O115" s="8">
        <v>0.52</v>
      </c>
      <c r="P115" s="8">
        <v>0.54</v>
      </c>
      <c r="Q115" s="8">
        <v>0</v>
      </c>
    </row>
    <row r="116" spans="1:17" ht="23.25" thickBot="1" x14ac:dyDescent="0.4">
      <c r="A116" s="1" t="s">
        <v>14</v>
      </c>
      <c r="B116" s="4">
        <v>227</v>
      </c>
      <c r="C116" s="4">
        <v>222</v>
      </c>
      <c r="D116" s="101">
        <v>229</v>
      </c>
      <c r="E116" s="101">
        <v>0</v>
      </c>
      <c r="F116" s="4">
        <v>125.5671</v>
      </c>
      <c r="G116" s="4">
        <v>125.84990000000001</v>
      </c>
      <c r="H116" s="101">
        <v>153.87200000000001</v>
      </c>
      <c r="I116" s="101">
        <v>0</v>
      </c>
      <c r="J116" s="4">
        <v>125.0421</v>
      </c>
      <c r="K116" s="4">
        <v>125.37220000000001</v>
      </c>
      <c r="L116" s="101">
        <v>152.66470000000001</v>
      </c>
      <c r="M116" s="101">
        <v>0</v>
      </c>
      <c r="N116" s="4">
        <v>0.55000000000000004</v>
      </c>
      <c r="O116" s="4">
        <v>0.56999999999999995</v>
      </c>
      <c r="P116" s="101">
        <v>0.67</v>
      </c>
      <c r="Q116" s="101">
        <v>0</v>
      </c>
    </row>
    <row r="117" spans="1:17" ht="23.25" thickBot="1" x14ac:dyDescent="0.4">
      <c r="A117" s="5" t="s">
        <v>15</v>
      </c>
      <c r="B117" s="8">
        <v>140</v>
      </c>
      <c r="C117" s="8">
        <v>226</v>
      </c>
      <c r="D117" s="8">
        <v>85</v>
      </c>
      <c r="E117" s="8">
        <v>0</v>
      </c>
      <c r="F117" s="8">
        <v>87.032200000000003</v>
      </c>
      <c r="G117" s="8">
        <v>140.2843</v>
      </c>
      <c r="H117" s="8">
        <v>62.954099999999997</v>
      </c>
      <c r="I117" s="8">
        <v>0</v>
      </c>
      <c r="J117" s="8">
        <v>86.328599999999994</v>
      </c>
      <c r="K117" s="8">
        <v>139.56829999999999</v>
      </c>
      <c r="L117" s="8">
        <v>62.787199999999999</v>
      </c>
      <c r="M117" s="8">
        <v>0</v>
      </c>
      <c r="N117" s="8">
        <v>0.62</v>
      </c>
      <c r="O117" s="8">
        <v>0.62</v>
      </c>
      <c r="P117" s="8">
        <v>0.74</v>
      </c>
      <c r="Q117" s="8">
        <v>0</v>
      </c>
    </row>
    <row r="118" spans="1:17" ht="23.25" thickBot="1" x14ac:dyDescent="0.4">
      <c r="A118" s="1" t="s">
        <v>16</v>
      </c>
      <c r="B118" s="4">
        <v>238</v>
      </c>
      <c r="C118" s="4">
        <v>239</v>
      </c>
      <c r="D118" s="101">
        <v>269</v>
      </c>
      <c r="E118" s="101">
        <v>0</v>
      </c>
      <c r="F118" s="4">
        <v>136.8246</v>
      </c>
      <c r="G118" s="4">
        <v>130.66650000000001</v>
      </c>
      <c r="H118" s="101">
        <v>176.3691</v>
      </c>
      <c r="I118" s="101">
        <v>0</v>
      </c>
      <c r="J118" s="4">
        <v>135.91640000000001</v>
      </c>
      <c r="K118" s="4">
        <v>130.0093</v>
      </c>
      <c r="L118" s="101">
        <v>175.23849999999999</v>
      </c>
      <c r="M118" s="101">
        <v>0</v>
      </c>
      <c r="N118" s="4">
        <v>0.56999999999999995</v>
      </c>
      <c r="O118" s="4">
        <v>0.55000000000000004</v>
      </c>
      <c r="P118" s="101">
        <v>0.66</v>
      </c>
      <c r="Q118" s="101">
        <v>0</v>
      </c>
    </row>
    <row r="119" spans="1:17" ht="23.25" thickBot="1" x14ac:dyDescent="0.4">
      <c r="A119" s="5" t="s">
        <v>17</v>
      </c>
      <c r="B119" s="8">
        <v>257</v>
      </c>
      <c r="C119" s="8">
        <v>234</v>
      </c>
      <c r="D119" s="8">
        <v>171</v>
      </c>
      <c r="E119" s="8">
        <v>0</v>
      </c>
      <c r="F119" s="8">
        <v>155.6557</v>
      </c>
      <c r="G119" s="8">
        <v>113.6121</v>
      </c>
      <c r="H119" s="8">
        <v>97.694400000000002</v>
      </c>
      <c r="I119" s="8">
        <v>0</v>
      </c>
      <c r="J119" s="8">
        <v>154.75880000000001</v>
      </c>
      <c r="K119" s="8">
        <v>113.009</v>
      </c>
      <c r="L119" s="8">
        <v>97.322900000000004</v>
      </c>
      <c r="M119" s="8">
        <v>0</v>
      </c>
      <c r="N119" s="8">
        <v>0.61</v>
      </c>
      <c r="O119" s="8">
        <v>0.49</v>
      </c>
      <c r="P119" s="8">
        <v>0.56999999999999995</v>
      </c>
      <c r="Q119" s="8">
        <v>0</v>
      </c>
    </row>
    <row r="120" spans="1:17" ht="23.25" thickBot="1" x14ac:dyDescent="0.4">
      <c r="A120" s="1" t="s">
        <v>18</v>
      </c>
      <c r="B120" s="4">
        <v>283</v>
      </c>
      <c r="C120" s="4">
        <v>266</v>
      </c>
      <c r="D120" s="101">
        <v>266</v>
      </c>
      <c r="E120" s="101">
        <v>0</v>
      </c>
      <c r="F120" s="4">
        <v>161.87289999999999</v>
      </c>
      <c r="G120" s="4">
        <v>179.6542</v>
      </c>
      <c r="H120" s="101">
        <v>176.34190000000001</v>
      </c>
      <c r="I120" s="101">
        <v>0</v>
      </c>
      <c r="J120" s="4">
        <v>161.16399999999999</v>
      </c>
      <c r="K120" s="4">
        <v>178.9657</v>
      </c>
      <c r="L120" s="101">
        <v>175.19929999999999</v>
      </c>
      <c r="M120" s="101">
        <v>0</v>
      </c>
      <c r="N120" s="4">
        <v>0.56999999999999995</v>
      </c>
      <c r="O120" s="4">
        <v>0.68</v>
      </c>
      <c r="P120" s="101">
        <v>0.66</v>
      </c>
      <c r="Q120" s="101">
        <v>0</v>
      </c>
    </row>
    <row r="121" spans="1:17" x14ac:dyDescent="0.35">
      <c r="A121" s="11" t="s">
        <v>20</v>
      </c>
      <c r="B121" s="12">
        <v>2737</v>
      </c>
      <c r="C121" s="12">
        <v>2773</v>
      </c>
      <c r="D121" s="104">
        <v>2571</v>
      </c>
      <c r="E121" s="102">
        <v>457</v>
      </c>
      <c r="F121" s="13">
        <v>1593.8932</v>
      </c>
      <c r="G121" s="13">
        <v>1623.15</v>
      </c>
      <c r="H121" s="105">
        <v>1616.8305</v>
      </c>
      <c r="I121" s="102">
        <v>283.00389999999999</v>
      </c>
      <c r="J121" s="13">
        <v>1586.0821000000001</v>
      </c>
      <c r="K121" s="13">
        <v>1616.0186000000001</v>
      </c>
      <c r="L121" s="105">
        <v>1608.3590999999999</v>
      </c>
      <c r="M121" s="102">
        <v>280.779</v>
      </c>
      <c r="N121" s="11">
        <v>0.57999999999999996</v>
      </c>
      <c r="O121" s="11">
        <v>0.59</v>
      </c>
      <c r="P121" s="102">
        <v>0.63</v>
      </c>
      <c r="Q121" s="102">
        <v>0.62</v>
      </c>
    </row>
    <row r="122" spans="1:17" x14ac:dyDescent="0.35">
      <c r="A122" s="178" t="s">
        <v>0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84"/>
      <c r="Q122" s="84"/>
    </row>
    <row r="123" spans="1:17" x14ac:dyDescent="0.35">
      <c r="A123" s="178" t="s">
        <v>327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84"/>
      <c r="Q123" s="84"/>
    </row>
    <row r="124" spans="1:17" ht="23.25" thickBot="1" x14ac:dyDescent="0.4">
      <c r="A124" s="179" t="s">
        <v>2</v>
      </c>
      <c r="B124" s="82"/>
      <c r="C124" s="180" t="s">
        <v>3</v>
      </c>
      <c r="D124" s="180"/>
      <c r="E124" s="83"/>
      <c r="F124" s="180" t="s">
        <v>4</v>
      </c>
      <c r="G124" s="180"/>
      <c r="H124" s="83"/>
      <c r="I124" s="83"/>
      <c r="J124" s="181" t="s">
        <v>5</v>
      </c>
      <c r="K124" s="181"/>
      <c r="L124" s="181"/>
      <c r="M124" s="181"/>
      <c r="N124" s="182" t="s">
        <v>6</v>
      </c>
      <c r="O124" s="182"/>
      <c r="P124" s="182"/>
      <c r="Q124" s="182"/>
    </row>
    <row r="125" spans="1:17" ht="24" thickTop="1" thickBot="1" x14ac:dyDescent="0.4">
      <c r="A125" s="180"/>
      <c r="B125" s="9">
        <v>2557</v>
      </c>
      <c r="C125" s="9">
        <v>2558</v>
      </c>
      <c r="D125" s="9">
        <v>2559</v>
      </c>
      <c r="E125" s="9">
        <v>2560</v>
      </c>
      <c r="F125" s="9">
        <v>2557</v>
      </c>
      <c r="G125" s="9">
        <v>2558</v>
      </c>
      <c r="H125" s="9">
        <v>2559</v>
      </c>
      <c r="I125" s="9">
        <v>2560</v>
      </c>
      <c r="J125" s="9">
        <v>2557</v>
      </c>
      <c r="K125" s="9">
        <v>2558</v>
      </c>
      <c r="L125" s="9">
        <v>2559</v>
      </c>
      <c r="M125" s="9">
        <v>2560</v>
      </c>
      <c r="N125" s="10">
        <v>2557</v>
      </c>
      <c r="O125" s="10">
        <v>2558</v>
      </c>
      <c r="P125" s="10">
        <v>2559</v>
      </c>
      <c r="Q125" s="10">
        <v>2560</v>
      </c>
    </row>
    <row r="126" spans="1:17" ht="24" thickTop="1" thickBot="1" x14ac:dyDescent="0.4">
      <c r="A126" s="5" t="s">
        <v>7</v>
      </c>
      <c r="B126" s="8">
        <v>95</v>
      </c>
      <c r="C126" s="8">
        <v>85</v>
      </c>
      <c r="D126" s="8">
        <v>94</v>
      </c>
      <c r="E126" s="8">
        <v>97</v>
      </c>
      <c r="F126" s="8">
        <v>45.363</v>
      </c>
      <c r="G126" s="8">
        <v>47.842100000000002</v>
      </c>
      <c r="H126" s="8">
        <v>44.1068</v>
      </c>
      <c r="I126" s="8">
        <v>69.697400000000002</v>
      </c>
      <c r="J126" s="8">
        <v>45.496299999999998</v>
      </c>
      <c r="K126" s="8">
        <v>47.379100000000001</v>
      </c>
      <c r="L126" s="8">
        <v>44.211300000000001</v>
      </c>
      <c r="M126" s="8">
        <v>70.362200000000001</v>
      </c>
      <c r="N126" s="8">
        <v>0.48</v>
      </c>
      <c r="O126" s="8">
        <v>0.56000000000000005</v>
      </c>
      <c r="P126" s="8">
        <v>0.47</v>
      </c>
      <c r="Q126" s="8">
        <v>0.72</v>
      </c>
    </row>
    <row r="127" spans="1:17" ht="23.25" thickBot="1" x14ac:dyDescent="0.4">
      <c r="A127" s="1" t="s">
        <v>8</v>
      </c>
      <c r="B127" s="4">
        <v>62</v>
      </c>
      <c r="C127" s="4">
        <v>119</v>
      </c>
      <c r="D127" s="4">
        <v>93</v>
      </c>
      <c r="E127" s="4">
        <v>49</v>
      </c>
      <c r="F127" s="4">
        <v>43.719000000000001</v>
      </c>
      <c r="G127" s="4">
        <v>62.379300000000001</v>
      </c>
      <c r="H127" s="4">
        <v>63.159300000000002</v>
      </c>
      <c r="I127" s="4">
        <v>35.776000000000003</v>
      </c>
      <c r="J127" s="4">
        <v>43.754300000000001</v>
      </c>
      <c r="K127" s="4">
        <v>62.233699999999999</v>
      </c>
      <c r="L127" s="4">
        <v>62.682699999999997</v>
      </c>
      <c r="M127" s="4">
        <v>36.0246</v>
      </c>
      <c r="N127" s="4">
        <v>0.71</v>
      </c>
      <c r="O127" s="4">
        <v>0.52</v>
      </c>
      <c r="P127" s="4">
        <v>0.68</v>
      </c>
      <c r="Q127" s="4">
        <v>0.73</v>
      </c>
    </row>
    <row r="128" spans="1:17" ht="23.25" thickBot="1" x14ac:dyDescent="0.4">
      <c r="A128" s="5" t="s">
        <v>9</v>
      </c>
      <c r="B128" s="8">
        <v>71</v>
      </c>
      <c r="C128" s="8">
        <v>88</v>
      </c>
      <c r="D128" s="8">
        <v>77</v>
      </c>
      <c r="E128" s="8">
        <v>0</v>
      </c>
      <c r="F128" s="8">
        <v>37.258200000000002</v>
      </c>
      <c r="G128" s="8">
        <v>61.742600000000003</v>
      </c>
      <c r="H128" s="8">
        <v>48.912700000000001</v>
      </c>
      <c r="I128" s="8">
        <v>0</v>
      </c>
      <c r="J128" s="8">
        <v>37.183799999999998</v>
      </c>
      <c r="K128" s="8">
        <v>61.710900000000002</v>
      </c>
      <c r="L128" s="8">
        <v>48.583300000000001</v>
      </c>
      <c r="M128" s="8">
        <v>0</v>
      </c>
      <c r="N128" s="8">
        <v>0.52</v>
      </c>
      <c r="O128" s="8">
        <v>0.7</v>
      </c>
      <c r="P128" s="8">
        <v>0.64</v>
      </c>
      <c r="Q128" s="8">
        <v>0</v>
      </c>
    </row>
    <row r="129" spans="1:17" ht="23.25" thickBot="1" x14ac:dyDescent="0.4">
      <c r="A129" s="1" t="s">
        <v>10</v>
      </c>
      <c r="B129" s="4">
        <v>71</v>
      </c>
      <c r="C129" s="4">
        <v>92</v>
      </c>
      <c r="D129" s="4">
        <v>62</v>
      </c>
      <c r="E129" s="4">
        <v>0</v>
      </c>
      <c r="F129" s="4">
        <v>48.153500000000001</v>
      </c>
      <c r="G129" s="4">
        <v>71.825800000000001</v>
      </c>
      <c r="H129" s="4">
        <v>48.0687</v>
      </c>
      <c r="I129" s="4">
        <v>0</v>
      </c>
      <c r="J129" s="4">
        <v>47.960999999999999</v>
      </c>
      <c r="K129" s="4">
        <v>72.230999999999995</v>
      </c>
      <c r="L129" s="4">
        <v>48.137099999999997</v>
      </c>
      <c r="M129" s="4">
        <v>0</v>
      </c>
      <c r="N129" s="4">
        <v>0.68</v>
      </c>
      <c r="O129" s="4">
        <v>0.78</v>
      </c>
      <c r="P129" s="4">
        <v>0.78</v>
      </c>
      <c r="Q129" s="4">
        <v>0</v>
      </c>
    </row>
    <row r="130" spans="1:17" ht="23.25" thickBot="1" x14ac:dyDescent="0.4">
      <c r="A130" s="5" t="s">
        <v>11</v>
      </c>
      <c r="B130" s="8">
        <v>79</v>
      </c>
      <c r="C130" s="8">
        <v>79</v>
      </c>
      <c r="D130" s="8">
        <v>121</v>
      </c>
      <c r="E130" s="8">
        <v>0</v>
      </c>
      <c r="F130" s="8">
        <v>53.825400000000002</v>
      </c>
      <c r="G130" s="8">
        <v>53.216000000000001</v>
      </c>
      <c r="H130" s="8">
        <v>68.888999999999996</v>
      </c>
      <c r="I130" s="8">
        <v>0</v>
      </c>
      <c r="J130" s="8">
        <v>53.739899999999999</v>
      </c>
      <c r="K130" s="8">
        <v>53.3279</v>
      </c>
      <c r="L130" s="8">
        <v>68.744799999999998</v>
      </c>
      <c r="M130" s="8">
        <v>0</v>
      </c>
      <c r="N130" s="8">
        <v>0.68</v>
      </c>
      <c r="O130" s="8">
        <v>0.67</v>
      </c>
      <c r="P130" s="8">
        <v>0.56999999999999995</v>
      </c>
      <c r="Q130" s="8">
        <v>0</v>
      </c>
    </row>
    <row r="131" spans="1:17" ht="23.25" thickBot="1" x14ac:dyDescent="0.4">
      <c r="A131" s="1" t="s">
        <v>12</v>
      </c>
      <c r="B131" s="4">
        <v>83</v>
      </c>
      <c r="C131" s="4">
        <v>84</v>
      </c>
      <c r="D131" s="4">
        <v>81</v>
      </c>
      <c r="E131" s="4">
        <v>0</v>
      </c>
      <c r="F131" s="4">
        <v>48.085099999999997</v>
      </c>
      <c r="G131" s="4">
        <v>51.402999999999999</v>
      </c>
      <c r="H131" s="4">
        <v>51.9621</v>
      </c>
      <c r="I131" s="4">
        <v>0</v>
      </c>
      <c r="J131" s="4">
        <v>47.807200000000002</v>
      </c>
      <c r="K131" s="4">
        <v>51.407899999999998</v>
      </c>
      <c r="L131" s="4">
        <v>51.823500000000003</v>
      </c>
      <c r="M131" s="4">
        <v>0</v>
      </c>
      <c r="N131" s="4">
        <v>0.57999999999999996</v>
      </c>
      <c r="O131" s="4">
        <v>0.61</v>
      </c>
      <c r="P131" s="4">
        <v>0.64</v>
      </c>
      <c r="Q131" s="4">
        <v>0</v>
      </c>
    </row>
    <row r="132" spans="1:17" ht="23.25" thickBot="1" x14ac:dyDescent="0.4">
      <c r="A132" s="5" t="s">
        <v>13</v>
      </c>
      <c r="B132" s="8">
        <v>19</v>
      </c>
      <c r="C132" s="8">
        <v>75</v>
      </c>
      <c r="D132" s="8">
        <v>78</v>
      </c>
      <c r="E132" s="8">
        <v>0</v>
      </c>
      <c r="F132" s="8">
        <v>17.401199999999999</v>
      </c>
      <c r="G132" s="8">
        <v>45.897799999999997</v>
      </c>
      <c r="H132" s="8">
        <v>41.694699999999997</v>
      </c>
      <c r="I132" s="8">
        <v>0</v>
      </c>
      <c r="J132" s="8">
        <v>17.625599999999999</v>
      </c>
      <c r="K132" s="8">
        <v>45.493699999999997</v>
      </c>
      <c r="L132" s="8">
        <v>41.391399999999997</v>
      </c>
      <c r="M132" s="8">
        <v>0</v>
      </c>
      <c r="N132" s="8">
        <v>0.92</v>
      </c>
      <c r="O132" s="8">
        <v>0.61</v>
      </c>
      <c r="P132" s="8">
        <v>0.53</v>
      </c>
      <c r="Q132" s="8">
        <v>0</v>
      </c>
    </row>
    <row r="133" spans="1:17" ht="23.25" thickBot="1" x14ac:dyDescent="0.4">
      <c r="A133" s="1" t="s">
        <v>14</v>
      </c>
      <c r="B133" s="4">
        <v>74</v>
      </c>
      <c r="C133" s="4">
        <v>83</v>
      </c>
      <c r="D133" s="4">
        <v>75</v>
      </c>
      <c r="E133" s="4">
        <v>0</v>
      </c>
      <c r="F133" s="4">
        <v>64.154399999999995</v>
      </c>
      <c r="G133" s="4">
        <v>54.070399999999999</v>
      </c>
      <c r="H133" s="4">
        <v>44.9955</v>
      </c>
      <c r="I133" s="4">
        <v>0</v>
      </c>
      <c r="J133" s="4">
        <v>63.8827</v>
      </c>
      <c r="K133" s="4">
        <v>54.0565</v>
      </c>
      <c r="L133" s="4">
        <v>44.557899999999997</v>
      </c>
      <c r="M133" s="4">
        <v>0</v>
      </c>
      <c r="N133" s="4">
        <v>0.87</v>
      </c>
      <c r="O133" s="4">
        <v>0.65</v>
      </c>
      <c r="P133" s="4">
        <v>0.6</v>
      </c>
      <c r="Q133" s="4">
        <v>0</v>
      </c>
    </row>
    <row r="134" spans="1:17" ht="23.25" thickBot="1" x14ac:dyDescent="0.4">
      <c r="A134" s="5" t="s">
        <v>15</v>
      </c>
      <c r="B134" s="8">
        <v>88</v>
      </c>
      <c r="C134" s="8">
        <v>84</v>
      </c>
      <c r="D134" s="8">
        <v>91</v>
      </c>
      <c r="E134" s="8">
        <v>0</v>
      </c>
      <c r="F134" s="8">
        <v>60.750300000000003</v>
      </c>
      <c r="G134" s="8">
        <v>44.001600000000003</v>
      </c>
      <c r="H134" s="8">
        <v>69.632099999999994</v>
      </c>
      <c r="I134" s="8">
        <v>0</v>
      </c>
      <c r="J134" s="8">
        <v>60.631599999999999</v>
      </c>
      <c r="K134" s="8">
        <v>44.314700000000002</v>
      </c>
      <c r="L134" s="8">
        <v>71.261600000000001</v>
      </c>
      <c r="M134" s="8">
        <v>0</v>
      </c>
      <c r="N134" s="8">
        <v>0.69</v>
      </c>
      <c r="O134" s="8">
        <v>0.52</v>
      </c>
      <c r="P134" s="8">
        <v>0.77</v>
      </c>
      <c r="Q134" s="8">
        <v>0</v>
      </c>
    </row>
    <row r="135" spans="1:17" ht="23.25" thickBot="1" x14ac:dyDescent="0.4">
      <c r="A135" s="1" t="s">
        <v>16</v>
      </c>
      <c r="B135" s="4">
        <v>56</v>
      </c>
      <c r="C135" s="4">
        <v>92</v>
      </c>
      <c r="D135" s="4">
        <v>71</v>
      </c>
      <c r="E135" s="4">
        <v>0</v>
      </c>
      <c r="F135" s="4">
        <v>41.502499999999998</v>
      </c>
      <c r="G135" s="4">
        <v>50.465600000000002</v>
      </c>
      <c r="H135" s="4">
        <v>41.203400000000002</v>
      </c>
      <c r="I135" s="4">
        <v>0</v>
      </c>
      <c r="J135" s="4">
        <v>41.197099999999999</v>
      </c>
      <c r="K135" s="4">
        <v>50.602600000000002</v>
      </c>
      <c r="L135" s="4">
        <v>41.177799999999998</v>
      </c>
      <c r="M135" s="4">
        <v>0</v>
      </c>
      <c r="N135" s="4">
        <v>0.74</v>
      </c>
      <c r="O135" s="4">
        <v>0.55000000000000004</v>
      </c>
      <c r="P135" s="4">
        <v>0.57999999999999996</v>
      </c>
      <c r="Q135" s="4">
        <v>0</v>
      </c>
    </row>
    <row r="136" spans="1:17" ht="23.25" thickBot="1" x14ac:dyDescent="0.4">
      <c r="A136" s="5" t="s">
        <v>17</v>
      </c>
      <c r="B136" s="8">
        <v>84</v>
      </c>
      <c r="C136" s="8">
        <v>103</v>
      </c>
      <c r="D136" s="8">
        <v>86</v>
      </c>
      <c r="E136" s="8">
        <v>0</v>
      </c>
      <c r="F136" s="8">
        <v>52.981000000000002</v>
      </c>
      <c r="G136" s="8">
        <v>53.092799999999997</v>
      </c>
      <c r="H136" s="8">
        <v>65.162199999999999</v>
      </c>
      <c r="I136" s="8">
        <v>0</v>
      </c>
      <c r="J136" s="8">
        <v>52.9392</v>
      </c>
      <c r="K136" s="8">
        <v>53.451799999999999</v>
      </c>
      <c r="L136" s="8">
        <v>65.3018</v>
      </c>
      <c r="M136" s="8">
        <v>0</v>
      </c>
      <c r="N136" s="8">
        <v>0.63</v>
      </c>
      <c r="O136" s="8">
        <v>0.52</v>
      </c>
      <c r="P136" s="8">
        <v>0.76</v>
      </c>
      <c r="Q136" s="8">
        <v>0</v>
      </c>
    </row>
    <row r="137" spans="1:17" ht="23.25" thickBot="1" x14ac:dyDescent="0.4">
      <c r="A137" s="1" t="s">
        <v>18</v>
      </c>
      <c r="B137" s="4">
        <v>103</v>
      </c>
      <c r="C137" s="4">
        <v>122</v>
      </c>
      <c r="D137" s="4">
        <v>101</v>
      </c>
      <c r="E137" s="4">
        <v>0</v>
      </c>
      <c r="F137" s="4">
        <v>61.1083</v>
      </c>
      <c r="G137" s="4">
        <v>66.377399999999994</v>
      </c>
      <c r="H137" s="4">
        <v>60.328699999999998</v>
      </c>
      <c r="I137" s="4">
        <v>0</v>
      </c>
      <c r="J137" s="4">
        <v>61.124400000000001</v>
      </c>
      <c r="K137" s="4">
        <v>66.279700000000005</v>
      </c>
      <c r="L137" s="4">
        <v>60.464500000000001</v>
      </c>
      <c r="M137" s="4">
        <v>0</v>
      </c>
      <c r="N137" s="4">
        <v>0.59</v>
      </c>
      <c r="O137" s="4">
        <v>0.54</v>
      </c>
      <c r="P137" s="4">
        <v>0.6</v>
      </c>
      <c r="Q137" s="4">
        <v>0</v>
      </c>
    </row>
    <row r="138" spans="1:17" x14ac:dyDescent="0.35">
      <c r="A138" s="11" t="s">
        <v>20</v>
      </c>
      <c r="B138" s="11">
        <v>885</v>
      </c>
      <c r="C138" s="12">
        <v>1106</v>
      </c>
      <c r="D138" s="12">
        <v>1030</v>
      </c>
      <c r="E138" s="11">
        <v>146</v>
      </c>
      <c r="F138" s="11">
        <v>574.30190000000005</v>
      </c>
      <c r="G138" s="11">
        <v>662.31439999999998</v>
      </c>
      <c r="H138" s="11">
        <v>648.11519999999996</v>
      </c>
      <c r="I138" s="11">
        <v>105.4734</v>
      </c>
      <c r="J138" s="11">
        <v>573.34310000000005</v>
      </c>
      <c r="K138" s="11">
        <v>662.48950000000002</v>
      </c>
      <c r="L138" s="11">
        <v>648.33770000000004</v>
      </c>
      <c r="M138" s="11">
        <v>106.38679999999999</v>
      </c>
      <c r="N138" s="11">
        <v>0.65</v>
      </c>
      <c r="O138" s="11">
        <v>0.6</v>
      </c>
      <c r="P138" s="11">
        <v>0.63</v>
      </c>
      <c r="Q138" s="11">
        <v>0.72</v>
      </c>
    </row>
    <row r="140" spans="1:17" x14ac:dyDescent="0.35">
      <c r="A140" s="178" t="s">
        <v>0</v>
      </c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84"/>
      <c r="Q140" s="84"/>
    </row>
    <row r="141" spans="1:17" x14ac:dyDescent="0.35">
      <c r="A141" s="178" t="s">
        <v>328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84"/>
      <c r="Q141" s="84"/>
    </row>
    <row r="142" spans="1:17" ht="23.25" thickBot="1" x14ac:dyDescent="0.4">
      <c r="A142" s="179" t="s">
        <v>2</v>
      </c>
      <c r="B142" s="82"/>
      <c r="C142" s="180" t="s">
        <v>3</v>
      </c>
      <c r="D142" s="180"/>
      <c r="E142" s="83"/>
      <c r="F142" s="180" t="s">
        <v>4</v>
      </c>
      <c r="G142" s="180"/>
      <c r="H142" s="83"/>
      <c r="I142" s="83"/>
      <c r="J142" s="181" t="s">
        <v>5</v>
      </c>
      <c r="K142" s="181"/>
      <c r="L142" s="181"/>
      <c r="M142" s="181"/>
      <c r="N142" s="182" t="s">
        <v>6</v>
      </c>
      <c r="O142" s="182"/>
      <c r="P142" s="182"/>
      <c r="Q142" s="182"/>
    </row>
    <row r="143" spans="1:17" ht="24" thickTop="1" thickBot="1" x14ac:dyDescent="0.4">
      <c r="A143" s="180"/>
      <c r="B143" s="9">
        <v>2557</v>
      </c>
      <c r="C143" s="9">
        <v>2558</v>
      </c>
      <c r="D143" s="9">
        <v>2559</v>
      </c>
      <c r="E143" s="9">
        <v>2560</v>
      </c>
      <c r="F143" s="9">
        <v>2557</v>
      </c>
      <c r="G143" s="9">
        <v>2558</v>
      </c>
      <c r="H143" s="9">
        <v>2559</v>
      </c>
      <c r="I143" s="9">
        <v>2560</v>
      </c>
      <c r="J143" s="9">
        <v>2557</v>
      </c>
      <c r="K143" s="9">
        <v>2558</v>
      </c>
      <c r="L143" s="9">
        <v>2559</v>
      </c>
      <c r="M143" s="9">
        <v>2560</v>
      </c>
      <c r="N143" s="10">
        <v>2557</v>
      </c>
      <c r="O143" s="10">
        <v>2558</v>
      </c>
      <c r="P143" s="10">
        <v>2559</v>
      </c>
      <c r="Q143" s="10">
        <v>2560</v>
      </c>
    </row>
    <row r="144" spans="1:17" ht="24" thickTop="1" thickBot="1" x14ac:dyDescent="0.4">
      <c r="A144" s="5" t="s">
        <v>7</v>
      </c>
      <c r="B144" s="8">
        <v>83</v>
      </c>
      <c r="C144" s="8">
        <v>83</v>
      </c>
      <c r="D144" s="8">
        <v>147</v>
      </c>
      <c r="E144" s="8">
        <v>95</v>
      </c>
      <c r="F144" s="8">
        <v>350.51870000000002</v>
      </c>
      <c r="G144" s="8">
        <v>335.11950000000002</v>
      </c>
      <c r="H144" s="8">
        <v>576.65070000000003</v>
      </c>
      <c r="I144" s="8">
        <v>486.73840000000001</v>
      </c>
      <c r="J144" s="8">
        <v>342.98090000000002</v>
      </c>
      <c r="K144" s="8">
        <v>327.89409999999998</v>
      </c>
      <c r="L144" s="8">
        <v>572.31889999999999</v>
      </c>
      <c r="M144" s="8">
        <v>484.58339999999998</v>
      </c>
      <c r="N144" s="8">
        <v>4.22</v>
      </c>
      <c r="O144" s="8">
        <v>4.04</v>
      </c>
      <c r="P144" s="8">
        <v>3.92</v>
      </c>
      <c r="Q144" s="8">
        <v>5.12</v>
      </c>
    </row>
    <row r="145" spans="1:17" ht="23.25" thickBot="1" x14ac:dyDescent="0.4">
      <c r="A145" s="1" t="s">
        <v>8</v>
      </c>
      <c r="B145" s="4">
        <v>75</v>
      </c>
      <c r="C145" s="4">
        <v>66</v>
      </c>
      <c r="D145" s="4">
        <v>135</v>
      </c>
      <c r="E145" s="4">
        <v>86</v>
      </c>
      <c r="F145" s="4">
        <v>313.59679999999997</v>
      </c>
      <c r="G145" s="4">
        <v>260.28109999999998</v>
      </c>
      <c r="H145" s="4">
        <v>500.3716</v>
      </c>
      <c r="I145" s="4">
        <v>335.19189999999998</v>
      </c>
      <c r="J145" s="4">
        <v>309.00790000000001</v>
      </c>
      <c r="K145" s="4">
        <v>256.26119999999997</v>
      </c>
      <c r="L145" s="4">
        <v>496.44499999999999</v>
      </c>
      <c r="M145" s="4">
        <v>332.87729999999999</v>
      </c>
      <c r="N145" s="4">
        <v>4.18</v>
      </c>
      <c r="O145" s="4">
        <v>3.94</v>
      </c>
      <c r="P145" s="4">
        <v>3.71</v>
      </c>
      <c r="Q145" s="4">
        <v>3.9</v>
      </c>
    </row>
    <row r="146" spans="1:17" ht="23.25" thickBot="1" x14ac:dyDescent="0.4">
      <c r="A146" s="5" t="s">
        <v>9</v>
      </c>
      <c r="B146" s="8">
        <v>75</v>
      </c>
      <c r="C146" s="8">
        <v>82</v>
      </c>
      <c r="D146" s="8">
        <v>105</v>
      </c>
      <c r="E146" s="8">
        <v>107</v>
      </c>
      <c r="F146" s="8">
        <v>307.1558</v>
      </c>
      <c r="G146" s="8">
        <v>309.9631</v>
      </c>
      <c r="H146" s="8">
        <v>394.71440000000001</v>
      </c>
      <c r="I146" s="8">
        <v>541.05039999999997</v>
      </c>
      <c r="J146" s="8">
        <v>301.71300000000002</v>
      </c>
      <c r="K146" s="8">
        <v>303.85640000000001</v>
      </c>
      <c r="L146" s="8">
        <v>391.16120000000001</v>
      </c>
      <c r="M146" s="8">
        <v>537.11599999999999</v>
      </c>
      <c r="N146" s="8">
        <v>4.0999999999999996</v>
      </c>
      <c r="O146" s="8">
        <v>3.78</v>
      </c>
      <c r="P146" s="8">
        <v>3.76</v>
      </c>
      <c r="Q146" s="8">
        <v>5.0599999999999996</v>
      </c>
    </row>
    <row r="147" spans="1:17" ht="23.25" thickBot="1" x14ac:dyDescent="0.4">
      <c r="A147" s="1" t="s">
        <v>10</v>
      </c>
      <c r="B147" s="4">
        <v>83</v>
      </c>
      <c r="C147" s="4">
        <v>128</v>
      </c>
      <c r="D147" s="4">
        <v>78</v>
      </c>
      <c r="E147" s="4">
        <v>27</v>
      </c>
      <c r="F147" s="4">
        <v>314.76609999999999</v>
      </c>
      <c r="G147" s="4">
        <v>526.40660000000003</v>
      </c>
      <c r="H147" s="4">
        <v>310.84570000000002</v>
      </c>
      <c r="I147" s="4">
        <v>180.15260000000001</v>
      </c>
      <c r="J147" s="4">
        <v>308.10509999999999</v>
      </c>
      <c r="K147" s="4">
        <v>518.61220000000003</v>
      </c>
      <c r="L147" s="4">
        <v>309.36529999999999</v>
      </c>
      <c r="M147" s="4">
        <v>178.88589999999999</v>
      </c>
      <c r="N147" s="4">
        <v>3.79</v>
      </c>
      <c r="O147" s="4">
        <v>4.1100000000000003</v>
      </c>
      <c r="P147" s="4">
        <v>3.99</v>
      </c>
      <c r="Q147" s="4">
        <v>6.67</v>
      </c>
    </row>
    <row r="148" spans="1:17" ht="23.25" thickBot="1" x14ac:dyDescent="0.4">
      <c r="A148" s="5" t="s">
        <v>11</v>
      </c>
      <c r="B148" s="8">
        <v>104</v>
      </c>
      <c r="C148" s="8">
        <v>133</v>
      </c>
      <c r="D148" s="8">
        <v>127</v>
      </c>
      <c r="E148" s="8">
        <v>0</v>
      </c>
      <c r="F148" s="8">
        <v>383.65370000000001</v>
      </c>
      <c r="G148" s="8">
        <v>498.10500000000002</v>
      </c>
      <c r="H148" s="8">
        <v>552.12090000000001</v>
      </c>
      <c r="I148" s="8">
        <v>0</v>
      </c>
      <c r="J148" s="8">
        <v>373.35789999999997</v>
      </c>
      <c r="K148" s="8">
        <v>492.80560000000003</v>
      </c>
      <c r="L148" s="8">
        <v>547.94709999999998</v>
      </c>
      <c r="M148" s="8">
        <v>0</v>
      </c>
      <c r="N148" s="8">
        <v>3.69</v>
      </c>
      <c r="O148" s="8">
        <v>3.75</v>
      </c>
      <c r="P148" s="8">
        <v>4.3499999999999996</v>
      </c>
      <c r="Q148" s="8">
        <v>0</v>
      </c>
    </row>
    <row r="149" spans="1:17" ht="23.25" thickBot="1" x14ac:dyDescent="0.4">
      <c r="A149" s="1" t="s">
        <v>12</v>
      </c>
      <c r="B149" s="4">
        <v>92</v>
      </c>
      <c r="C149" s="4">
        <v>171</v>
      </c>
      <c r="D149" s="4">
        <v>118</v>
      </c>
      <c r="E149" s="4">
        <v>0</v>
      </c>
      <c r="F149" s="4">
        <v>316.5299</v>
      </c>
      <c r="G149" s="4">
        <v>627.27779999999996</v>
      </c>
      <c r="H149" s="4">
        <v>460.065</v>
      </c>
      <c r="I149" s="4">
        <v>0</v>
      </c>
      <c r="J149" s="4">
        <v>310.51859999999999</v>
      </c>
      <c r="K149" s="4">
        <v>619.12049999999999</v>
      </c>
      <c r="L149" s="4">
        <v>454.7294</v>
      </c>
      <c r="M149" s="4">
        <v>0</v>
      </c>
      <c r="N149" s="4">
        <v>3.44</v>
      </c>
      <c r="O149" s="4">
        <v>3.67</v>
      </c>
      <c r="P149" s="4">
        <v>3.9</v>
      </c>
      <c r="Q149" s="4">
        <v>0</v>
      </c>
    </row>
    <row r="150" spans="1:17" ht="23.25" thickBot="1" x14ac:dyDescent="0.4">
      <c r="A150" s="5" t="s">
        <v>13</v>
      </c>
      <c r="B150" s="8">
        <v>88</v>
      </c>
      <c r="C150" s="8">
        <v>113</v>
      </c>
      <c r="D150" s="8">
        <v>117</v>
      </c>
      <c r="E150" s="8">
        <v>0</v>
      </c>
      <c r="F150" s="8">
        <v>316.25189999999998</v>
      </c>
      <c r="G150" s="8">
        <v>406.39049999999997</v>
      </c>
      <c r="H150" s="8">
        <v>482.10160000000002</v>
      </c>
      <c r="I150" s="8">
        <v>0</v>
      </c>
      <c r="J150" s="8">
        <v>310.19400000000002</v>
      </c>
      <c r="K150" s="8">
        <v>399.6293</v>
      </c>
      <c r="L150" s="8">
        <v>478.8578</v>
      </c>
      <c r="M150" s="8">
        <v>0</v>
      </c>
      <c r="N150" s="8">
        <v>3.59</v>
      </c>
      <c r="O150" s="8">
        <v>3.6</v>
      </c>
      <c r="P150" s="8">
        <v>4.12</v>
      </c>
      <c r="Q150" s="8">
        <v>0</v>
      </c>
    </row>
    <row r="151" spans="1:17" ht="23.25" thickBot="1" x14ac:dyDescent="0.4">
      <c r="A151" s="1" t="s">
        <v>14</v>
      </c>
      <c r="B151" s="4">
        <v>106</v>
      </c>
      <c r="C151" s="4">
        <v>151</v>
      </c>
      <c r="D151" s="4">
        <v>105</v>
      </c>
      <c r="E151" s="4">
        <v>0</v>
      </c>
      <c r="F151" s="4">
        <v>439.7287</v>
      </c>
      <c r="G151" s="4">
        <v>540.37639999999999</v>
      </c>
      <c r="H151" s="4">
        <v>451.02280000000002</v>
      </c>
      <c r="I151" s="4">
        <v>0</v>
      </c>
      <c r="J151" s="4">
        <v>431.43020000000001</v>
      </c>
      <c r="K151" s="4">
        <v>534.06489999999997</v>
      </c>
      <c r="L151" s="4">
        <v>449.04390000000001</v>
      </c>
      <c r="M151" s="4">
        <v>0</v>
      </c>
      <c r="N151" s="4">
        <v>4.1500000000000004</v>
      </c>
      <c r="O151" s="4">
        <v>3.58</v>
      </c>
      <c r="P151" s="4">
        <v>4.3</v>
      </c>
      <c r="Q151" s="4">
        <v>0</v>
      </c>
    </row>
    <row r="152" spans="1:17" ht="23.25" thickBot="1" x14ac:dyDescent="0.4">
      <c r="A152" s="5" t="s">
        <v>15</v>
      </c>
      <c r="B152" s="8">
        <v>97</v>
      </c>
      <c r="C152" s="8">
        <v>150</v>
      </c>
      <c r="D152" s="8">
        <v>109</v>
      </c>
      <c r="E152" s="8">
        <v>0</v>
      </c>
      <c r="F152" s="8">
        <v>366.66969999999998</v>
      </c>
      <c r="G152" s="8">
        <v>562.24559999999997</v>
      </c>
      <c r="H152" s="8">
        <v>369.6832</v>
      </c>
      <c r="I152" s="8">
        <v>0</v>
      </c>
      <c r="J152" s="8">
        <v>360.57639999999998</v>
      </c>
      <c r="K152" s="8">
        <v>554.68489999999997</v>
      </c>
      <c r="L152" s="8">
        <v>366.63099999999997</v>
      </c>
      <c r="M152" s="8">
        <v>0</v>
      </c>
      <c r="N152" s="8">
        <v>3.78</v>
      </c>
      <c r="O152" s="8">
        <v>3.75</v>
      </c>
      <c r="P152" s="8">
        <v>3.39</v>
      </c>
      <c r="Q152" s="8">
        <v>0</v>
      </c>
    </row>
    <row r="153" spans="1:17" ht="23.25" thickBot="1" x14ac:dyDescent="0.4">
      <c r="A153" s="1" t="s">
        <v>16</v>
      </c>
      <c r="B153" s="4">
        <v>107</v>
      </c>
      <c r="C153" s="4">
        <v>125</v>
      </c>
      <c r="D153" s="4">
        <v>99</v>
      </c>
      <c r="E153" s="4">
        <v>0</v>
      </c>
      <c r="F153" s="4">
        <v>391.23</v>
      </c>
      <c r="G153" s="4">
        <v>465.55689999999998</v>
      </c>
      <c r="H153" s="4">
        <v>461.80369999999999</v>
      </c>
      <c r="I153" s="4">
        <v>0</v>
      </c>
      <c r="J153" s="4">
        <v>383.8569</v>
      </c>
      <c r="K153" s="4">
        <v>461.16719999999998</v>
      </c>
      <c r="L153" s="4">
        <v>460.29140000000001</v>
      </c>
      <c r="M153" s="4">
        <v>0</v>
      </c>
      <c r="N153" s="4">
        <v>3.66</v>
      </c>
      <c r="O153" s="4">
        <v>3.72</v>
      </c>
      <c r="P153" s="4">
        <v>4.66</v>
      </c>
      <c r="Q153" s="4">
        <v>0</v>
      </c>
    </row>
    <row r="154" spans="1:17" ht="23.25" thickBot="1" x14ac:dyDescent="0.4">
      <c r="A154" s="5" t="s">
        <v>17</v>
      </c>
      <c r="B154" s="8">
        <v>91</v>
      </c>
      <c r="C154" s="8">
        <v>145</v>
      </c>
      <c r="D154" s="8">
        <v>92</v>
      </c>
      <c r="E154" s="8">
        <v>0</v>
      </c>
      <c r="F154" s="8">
        <v>361.94549999999998</v>
      </c>
      <c r="G154" s="8">
        <v>501.63170000000002</v>
      </c>
      <c r="H154" s="8">
        <v>462.08499999999998</v>
      </c>
      <c r="I154" s="8">
        <v>0</v>
      </c>
      <c r="J154" s="8">
        <v>356.26319999999998</v>
      </c>
      <c r="K154" s="8">
        <v>494.91640000000001</v>
      </c>
      <c r="L154" s="8">
        <v>461.13709999999998</v>
      </c>
      <c r="M154" s="8">
        <v>0</v>
      </c>
      <c r="N154" s="8">
        <v>3.98</v>
      </c>
      <c r="O154" s="8">
        <v>3.46</v>
      </c>
      <c r="P154" s="8">
        <v>5.0199999999999996</v>
      </c>
      <c r="Q154" s="8">
        <v>0</v>
      </c>
    </row>
    <row r="155" spans="1:17" ht="23.25" thickBot="1" x14ac:dyDescent="0.4">
      <c r="A155" s="1" t="s">
        <v>18</v>
      </c>
      <c r="B155" s="4">
        <v>94</v>
      </c>
      <c r="C155" s="4">
        <v>129</v>
      </c>
      <c r="D155" s="4">
        <v>85</v>
      </c>
      <c r="E155" s="4">
        <v>0</v>
      </c>
      <c r="F155" s="4">
        <v>356.33350000000002</v>
      </c>
      <c r="G155" s="4">
        <v>473.44779999999997</v>
      </c>
      <c r="H155" s="4">
        <v>480.80470000000003</v>
      </c>
      <c r="I155" s="4">
        <v>0</v>
      </c>
      <c r="J155" s="4">
        <v>349.06119999999999</v>
      </c>
      <c r="K155" s="4">
        <v>466.9375</v>
      </c>
      <c r="L155" s="4">
        <v>479.36880000000002</v>
      </c>
      <c r="M155" s="4">
        <v>0</v>
      </c>
      <c r="N155" s="4">
        <v>3.79</v>
      </c>
      <c r="O155" s="4">
        <v>3.67</v>
      </c>
      <c r="P155" s="4">
        <v>5.66</v>
      </c>
      <c r="Q155" s="4">
        <v>0</v>
      </c>
    </row>
    <row r="156" spans="1:17" x14ac:dyDescent="0.35">
      <c r="A156" s="11" t="s">
        <v>20</v>
      </c>
      <c r="B156" s="12">
        <v>1095</v>
      </c>
      <c r="C156" s="12">
        <v>1476</v>
      </c>
      <c r="D156" s="12">
        <v>1317</v>
      </c>
      <c r="E156" s="11">
        <v>315</v>
      </c>
      <c r="F156" s="13">
        <v>4218.3802999999998</v>
      </c>
      <c r="G156" s="13">
        <v>5506.8019999999997</v>
      </c>
      <c r="H156" s="13">
        <v>5502.2692999999999</v>
      </c>
      <c r="I156" s="13">
        <v>1543.1333</v>
      </c>
      <c r="J156" s="13">
        <v>4137.0653000000002</v>
      </c>
      <c r="K156" s="13">
        <v>5429.9502000000002</v>
      </c>
      <c r="L156" s="13">
        <v>5467.2969000000003</v>
      </c>
      <c r="M156" s="13">
        <v>1533.4626000000001</v>
      </c>
      <c r="N156" s="11">
        <v>3.85</v>
      </c>
      <c r="O156" s="11">
        <v>3.73</v>
      </c>
      <c r="P156" s="11">
        <v>4.18</v>
      </c>
      <c r="Q156" s="11">
        <v>4.9000000000000004</v>
      </c>
    </row>
    <row r="157" spans="1:17" x14ac:dyDescent="0.35">
      <c r="A157" s="178" t="s">
        <v>0</v>
      </c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84"/>
      <c r="Q157" s="84"/>
    </row>
    <row r="158" spans="1:17" x14ac:dyDescent="0.35">
      <c r="A158" s="178" t="s">
        <v>329</v>
      </c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84"/>
      <c r="Q158" s="84"/>
    </row>
    <row r="159" spans="1:17" ht="23.25" thickBot="1" x14ac:dyDescent="0.4">
      <c r="A159" s="179" t="s">
        <v>2</v>
      </c>
      <c r="B159" s="82"/>
      <c r="C159" s="180" t="s">
        <v>3</v>
      </c>
      <c r="D159" s="180"/>
      <c r="E159" s="83"/>
      <c r="F159" s="180" t="s">
        <v>4</v>
      </c>
      <c r="G159" s="180"/>
      <c r="H159" s="83"/>
      <c r="I159" s="83"/>
      <c r="J159" s="181" t="s">
        <v>5</v>
      </c>
      <c r="K159" s="181"/>
      <c r="L159" s="181"/>
      <c r="M159" s="181"/>
      <c r="N159" s="182" t="s">
        <v>6</v>
      </c>
      <c r="O159" s="182"/>
      <c r="P159" s="182"/>
      <c r="Q159" s="182"/>
    </row>
    <row r="160" spans="1:17" ht="24" thickTop="1" thickBot="1" x14ac:dyDescent="0.4">
      <c r="A160" s="180"/>
      <c r="B160" s="9">
        <v>2557</v>
      </c>
      <c r="C160" s="9">
        <v>2558</v>
      </c>
      <c r="D160" s="9">
        <v>2559</v>
      </c>
      <c r="E160" s="9">
        <v>2560</v>
      </c>
      <c r="F160" s="9">
        <v>2557</v>
      </c>
      <c r="G160" s="9">
        <v>2558</v>
      </c>
      <c r="H160" s="9">
        <v>2559</v>
      </c>
      <c r="I160" s="9">
        <v>2560</v>
      </c>
      <c r="J160" s="9">
        <v>2557</v>
      </c>
      <c r="K160" s="9">
        <v>2558</v>
      </c>
      <c r="L160" s="9">
        <v>2559</v>
      </c>
      <c r="M160" s="9">
        <v>2560</v>
      </c>
      <c r="N160" s="10">
        <v>2557</v>
      </c>
      <c r="O160" s="10">
        <v>2558</v>
      </c>
      <c r="P160" s="10">
        <v>2559</v>
      </c>
      <c r="Q160" s="10">
        <v>2560</v>
      </c>
    </row>
    <row r="161" spans="1:17" ht="24" thickTop="1" thickBot="1" x14ac:dyDescent="0.4">
      <c r="A161" s="5" t="s">
        <v>7</v>
      </c>
      <c r="B161" s="8">
        <v>172</v>
      </c>
      <c r="C161" s="8">
        <v>178</v>
      </c>
      <c r="D161" s="8">
        <v>126</v>
      </c>
      <c r="E161" s="8">
        <v>117</v>
      </c>
      <c r="F161" s="8">
        <v>230.71209999999999</v>
      </c>
      <c r="G161" s="8">
        <v>229.4451</v>
      </c>
      <c r="H161" s="8">
        <v>170.13390000000001</v>
      </c>
      <c r="I161" s="8">
        <v>155.70050000000001</v>
      </c>
      <c r="J161" s="8">
        <v>238.50540000000001</v>
      </c>
      <c r="K161" s="8">
        <v>234.697</v>
      </c>
      <c r="L161" s="8">
        <v>170.90270000000001</v>
      </c>
      <c r="M161" s="8">
        <v>156.86009999999999</v>
      </c>
      <c r="N161" s="8">
        <v>1.34</v>
      </c>
      <c r="O161" s="8">
        <v>1.29</v>
      </c>
      <c r="P161" s="8">
        <v>1.35</v>
      </c>
      <c r="Q161" s="8">
        <v>1.33</v>
      </c>
    </row>
    <row r="162" spans="1:17" ht="23.25" thickBot="1" x14ac:dyDescent="0.4">
      <c r="A162" s="1" t="s">
        <v>8</v>
      </c>
      <c r="B162" s="4">
        <v>190</v>
      </c>
      <c r="C162" s="4">
        <v>127</v>
      </c>
      <c r="D162" s="4">
        <v>109</v>
      </c>
      <c r="E162" s="4">
        <v>95</v>
      </c>
      <c r="F162" s="4">
        <v>251.9522</v>
      </c>
      <c r="G162" s="4">
        <v>159.3862</v>
      </c>
      <c r="H162" s="4">
        <v>133.9813</v>
      </c>
      <c r="I162" s="4">
        <v>129.8449</v>
      </c>
      <c r="J162" s="4">
        <v>257.05860000000001</v>
      </c>
      <c r="K162" s="4">
        <v>164.172</v>
      </c>
      <c r="L162" s="4">
        <v>135.96510000000001</v>
      </c>
      <c r="M162" s="4">
        <v>130.40950000000001</v>
      </c>
      <c r="N162" s="4">
        <v>1.33</v>
      </c>
      <c r="O162" s="4">
        <v>1.26</v>
      </c>
      <c r="P162" s="4">
        <v>1.23</v>
      </c>
      <c r="Q162" s="4">
        <v>1.37</v>
      </c>
    </row>
    <row r="163" spans="1:17" ht="23.25" thickBot="1" x14ac:dyDescent="0.4">
      <c r="A163" s="5" t="s">
        <v>9</v>
      </c>
      <c r="B163" s="8">
        <v>172</v>
      </c>
      <c r="C163" s="8">
        <v>100</v>
      </c>
      <c r="D163" s="8">
        <v>115</v>
      </c>
      <c r="E163" s="8">
        <v>74</v>
      </c>
      <c r="F163" s="8">
        <v>233.9058</v>
      </c>
      <c r="G163" s="8">
        <v>125.9933</v>
      </c>
      <c r="H163" s="8">
        <v>152.00200000000001</v>
      </c>
      <c r="I163" s="8">
        <v>98.719300000000004</v>
      </c>
      <c r="J163" s="8">
        <v>239.53020000000001</v>
      </c>
      <c r="K163" s="8">
        <v>128.6293</v>
      </c>
      <c r="L163" s="8">
        <v>153.9023</v>
      </c>
      <c r="M163" s="8">
        <v>100.46980000000001</v>
      </c>
      <c r="N163" s="8">
        <v>1.36</v>
      </c>
      <c r="O163" s="8">
        <v>1.26</v>
      </c>
      <c r="P163" s="8">
        <v>1.32</v>
      </c>
      <c r="Q163" s="8">
        <v>1.33</v>
      </c>
    </row>
    <row r="164" spans="1:17" ht="23.25" thickBot="1" x14ac:dyDescent="0.4">
      <c r="A164" s="1" t="s">
        <v>10</v>
      </c>
      <c r="B164" s="4">
        <v>202</v>
      </c>
      <c r="C164" s="4">
        <v>124</v>
      </c>
      <c r="D164" s="4">
        <v>99</v>
      </c>
      <c r="E164" s="4">
        <v>1</v>
      </c>
      <c r="F164" s="4">
        <v>264.72910000000002</v>
      </c>
      <c r="G164" s="4">
        <v>152.48179999999999</v>
      </c>
      <c r="H164" s="4">
        <v>123.1956</v>
      </c>
      <c r="I164" s="4">
        <v>0.97470000000000001</v>
      </c>
      <c r="J164" s="4">
        <v>270.74669999999998</v>
      </c>
      <c r="K164" s="4">
        <v>154.33539999999999</v>
      </c>
      <c r="L164" s="4">
        <v>124.6229</v>
      </c>
      <c r="M164" s="4">
        <v>0.97470000000000001</v>
      </c>
      <c r="N164" s="4">
        <v>1.31</v>
      </c>
      <c r="O164" s="4">
        <v>1.23</v>
      </c>
      <c r="P164" s="4">
        <v>1.24</v>
      </c>
      <c r="Q164" s="4">
        <v>0.97</v>
      </c>
    </row>
    <row r="165" spans="1:17" ht="23.25" thickBot="1" x14ac:dyDescent="0.4">
      <c r="A165" s="5" t="s">
        <v>11</v>
      </c>
      <c r="B165" s="8">
        <v>144</v>
      </c>
      <c r="C165" s="8">
        <v>98</v>
      </c>
      <c r="D165" s="8">
        <v>105</v>
      </c>
      <c r="E165" s="8">
        <v>0</v>
      </c>
      <c r="F165" s="8">
        <v>182.73320000000001</v>
      </c>
      <c r="G165" s="8">
        <v>127.0847</v>
      </c>
      <c r="H165" s="8">
        <v>130.17740000000001</v>
      </c>
      <c r="I165" s="8">
        <v>0</v>
      </c>
      <c r="J165" s="8">
        <v>185.75890000000001</v>
      </c>
      <c r="K165" s="8">
        <v>127.8557</v>
      </c>
      <c r="L165" s="8">
        <v>131.61019999999999</v>
      </c>
      <c r="M165" s="8">
        <v>0</v>
      </c>
      <c r="N165" s="8">
        <v>1.27</v>
      </c>
      <c r="O165" s="8">
        <v>1.3</v>
      </c>
      <c r="P165" s="8">
        <v>1.24</v>
      </c>
      <c r="Q165" s="8">
        <v>0</v>
      </c>
    </row>
    <row r="166" spans="1:17" ht="23.25" thickBot="1" x14ac:dyDescent="0.4">
      <c r="A166" s="1" t="s">
        <v>12</v>
      </c>
      <c r="B166" s="4">
        <v>199</v>
      </c>
      <c r="C166" s="4">
        <v>137</v>
      </c>
      <c r="D166" s="4">
        <v>122</v>
      </c>
      <c r="E166" s="4">
        <v>0</v>
      </c>
      <c r="F166" s="4">
        <v>263.28129999999999</v>
      </c>
      <c r="G166" s="4">
        <v>170.1534</v>
      </c>
      <c r="H166" s="4">
        <v>161.5703</v>
      </c>
      <c r="I166" s="4">
        <v>0</v>
      </c>
      <c r="J166" s="4">
        <v>265.97969999999998</v>
      </c>
      <c r="K166" s="4">
        <v>171.15020000000001</v>
      </c>
      <c r="L166" s="4">
        <v>163.0778</v>
      </c>
      <c r="M166" s="4">
        <v>0</v>
      </c>
      <c r="N166" s="4">
        <v>1.32</v>
      </c>
      <c r="O166" s="4">
        <v>1.24</v>
      </c>
      <c r="P166" s="4">
        <v>1.32</v>
      </c>
      <c r="Q166" s="4">
        <v>0</v>
      </c>
    </row>
    <row r="167" spans="1:17" ht="23.25" thickBot="1" x14ac:dyDescent="0.4">
      <c r="A167" s="5" t="s">
        <v>13</v>
      </c>
      <c r="B167" s="8">
        <v>178</v>
      </c>
      <c r="C167" s="8">
        <v>125</v>
      </c>
      <c r="D167" s="8">
        <v>111</v>
      </c>
      <c r="E167" s="8">
        <v>0</v>
      </c>
      <c r="F167" s="8">
        <v>226.20769999999999</v>
      </c>
      <c r="G167" s="8">
        <v>156.50370000000001</v>
      </c>
      <c r="H167" s="8">
        <v>146.52119999999999</v>
      </c>
      <c r="I167" s="8">
        <v>0</v>
      </c>
      <c r="J167" s="8">
        <v>230.0488</v>
      </c>
      <c r="K167" s="8">
        <v>157.4717</v>
      </c>
      <c r="L167" s="8">
        <v>149.16929999999999</v>
      </c>
      <c r="M167" s="8">
        <v>0</v>
      </c>
      <c r="N167" s="8">
        <v>1.27</v>
      </c>
      <c r="O167" s="8">
        <v>1.25</v>
      </c>
      <c r="P167" s="8">
        <v>1.32</v>
      </c>
      <c r="Q167" s="8">
        <v>0</v>
      </c>
    </row>
    <row r="168" spans="1:17" ht="23.25" thickBot="1" x14ac:dyDescent="0.4">
      <c r="A168" s="1" t="s">
        <v>14</v>
      </c>
      <c r="B168" s="4">
        <v>172</v>
      </c>
      <c r="C168" s="4">
        <v>135</v>
      </c>
      <c r="D168" s="4">
        <v>122</v>
      </c>
      <c r="E168" s="4">
        <v>0</v>
      </c>
      <c r="F168" s="4">
        <v>228.0617</v>
      </c>
      <c r="G168" s="4">
        <v>181.7903</v>
      </c>
      <c r="H168" s="4">
        <v>165.2226</v>
      </c>
      <c r="I168" s="4">
        <v>0</v>
      </c>
      <c r="J168" s="4">
        <v>228.88839999999999</v>
      </c>
      <c r="K168" s="4">
        <v>183.0309</v>
      </c>
      <c r="L168" s="4">
        <v>166.41390000000001</v>
      </c>
      <c r="M168" s="4">
        <v>0</v>
      </c>
      <c r="N168" s="4">
        <v>1.33</v>
      </c>
      <c r="O168" s="4">
        <v>1.35</v>
      </c>
      <c r="P168" s="4">
        <v>1.35</v>
      </c>
      <c r="Q168" s="4">
        <v>0</v>
      </c>
    </row>
    <row r="169" spans="1:17" ht="23.25" thickBot="1" x14ac:dyDescent="0.4">
      <c r="A169" s="5" t="s">
        <v>15</v>
      </c>
      <c r="B169" s="8">
        <v>139</v>
      </c>
      <c r="C169" s="8">
        <v>109</v>
      </c>
      <c r="D169" s="8">
        <v>114</v>
      </c>
      <c r="E169" s="8">
        <v>0</v>
      </c>
      <c r="F169" s="8">
        <v>180.19210000000001</v>
      </c>
      <c r="G169" s="8">
        <v>137.0505</v>
      </c>
      <c r="H169" s="8">
        <v>147.05789999999999</v>
      </c>
      <c r="I169" s="8">
        <v>0</v>
      </c>
      <c r="J169" s="8">
        <v>181.1062</v>
      </c>
      <c r="K169" s="8">
        <v>138.38900000000001</v>
      </c>
      <c r="L169" s="8">
        <v>149.93960000000001</v>
      </c>
      <c r="M169" s="8">
        <v>0</v>
      </c>
      <c r="N169" s="8">
        <v>1.3</v>
      </c>
      <c r="O169" s="8">
        <v>1.26</v>
      </c>
      <c r="P169" s="8">
        <v>1.29</v>
      </c>
      <c r="Q169" s="8">
        <v>0</v>
      </c>
    </row>
    <row r="170" spans="1:17" ht="23.25" thickBot="1" x14ac:dyDescent="0.4">
      <c r="A170" s="1" t="s">
        <v>16</v>
      </c>
      <c r="B170" s="4">
        <v>128</v>
      </c>
      <c r="C170" s="4">
        <v>149</v>
      </c>
      <c r="D170" s="4">
        <v>127</v>
      </c>
      <c r="E170" s="4">
        <v>0</v>
      </c>
      <c r="F170" s="4">
        <v>168.0215</v>
      </c>
      <c r="G170" s="4">
        <v>190.489</v>
      </c>
      <c r="H170" s="4">
        <v>161.4494</v>
      </c>
      <c r="I170" s="4">
        <v>0</v>
      </c>
      <c r="J170" s="4">
        <v>168.5925</v>
      </c>
      <c r="K170" s="4">
        <v>192.58760000000001</v>
      </c>
      <c r="L170" s="4">
        <v>164.28710000000001</v>
      </c>
      <c r="M170" s="4">
        <v>0</v>
      </c>
      <c r="N170" s="4">
        <v>1.31</v>
      </c>
      <c r="O170" s="4">
        <v>1.28</v>
      </c>
      <c r="P170" s="4">
        <v>1.27</v>
      </c>
      <c r="Q170" s="4">
        <v>0</v>
      </c>
    </row>
    <row r="171" spans="1:17" ht="23.25" thickBot="1" x14ac:dyDescent="0.4">
      <c r="A171" s="5" t="s">
        <v>17</v>
      </c>
      <c r="B171" s="8">
        <v>144</v>
      </c>
      <c r="C171" s="8">
        <v>121</v>
      </c>
      <c r="D171" s="8">
        <v>129</v>
      </c>
      <c r="E171" s="8">
        <v>0</v>
      </c>
      <c r="F171" s="8">
        <v>187.24780000000001</v>
      </c>
      <c r="G171" s="8">
        <v>153.47280000000001</v>
      </c>
      <c r="H171" s="8">
        <v>173.4289</v>
      </c>
      <c r="I171" s="8">
        <v>0</v>
      </c>
      <c r="J171" s="8">
        <v>189.4171</v>
      </c>
      <c r="K171" s="8">
        <v>155.51599999999999</v>
      </c>
      <c r="L171" s="8">
        <v>176.25409999999999</v>
      </c>
      <c r="M171" s="8">
        <v>0</v>
      </c>
      <c r="N171" s="8">
        <v>1.3</v>
      </c>
      <c r="O171" s="8">
        <v>1.27</v>
      </c>
      <c r="P171" s="8">
        <v>1.34</v>
      </c>
      <c r="Q171" s="8">
        <v>0</v>
      </c>
    </row>
    <row r="172" spans="1:17" ht="23.25" thickBot="1" x14ac:dyDescent="0.4">
      <c r="A172" s="1" t="s">
        <v>18</v>
      </c>
      <c r="B172" s="4">
        <v>171</v>
      </c>
      <c r="C172" s="4">
        <v>125</v>
      </c>
      <c r="D172" s="4">
        <v>123</v>
      </c>
      <c r="E172" s="4">
        <v>0</v>
      </c>
      <c r="F172" s="4">
        <v>222.95269999999999</v>
      </c>
      <c r="G172" s="4">
        <v>161.34350000000001</v>
      </c>
      <c r="H172" s="4">
        <v>163.14410000000001</v>
      </c>
      <c r="I172" s="4">
        <v>0</v>
      </c>
      <c r="J172" s="4">
        <v>229.27330000000001</v>
      </c>
      <c r="K172" s="4">
        <v>163.0941</v>
      </c>
      <c r="L172" s="4">
        <v>165.523</v>
      </c>
      <c r="M172" s="4">
        <v>0</v>
      </c>
      <c r="N172" s="4">
        <v>1.3</v>
      </c>
      <c r="O172" s="4">
        <v>1.29</v>
      </c>
      <c r="P172" s="4">
        <v>1.33</v>
      </c>
      <c r="Q172" s="4">
        <v>0</v>
      </c>
    </row>
    <row r="173" spans="1:17" x14ac:dyDescent="0.35">
      <c r="A173" s="11" t="s">
        <v>20</v>
      </c>
      <c r="B173" s="12">
        <v>2011</v>
      </c>
      <c r="C173" s="12">
        <v>1528</v>
      </c>
      <c r="D173" s="12">
        <v>1402</v>
      </c>
      <c r="E173" s="11">
        <v>287</v>
      </c>
      <c r="F173" s="13">
        <v>2639.9971999999998</v>
      </c>
      <c r="G173" s="13">
        <v>1945.1943000000001</v>
      </c>
      <c r="H173" s="13">
        <v>1827.8846000000001</v>
      </c>
      <c r="I173" s="11">
        <v>385.23939999999999</v>
      </c>
      <c r="J173" s="13">
        <v>2684.9058</v>
      </c>
      <c r="K173" s="13">
        <v>1970.9289000000001</v>
      </c>
      <c r="L173" s="13">
        <v>1851.6679999999999</v>
      </c>
      <c r="M173" s="11">
        <v>388.71409999999997</v>
      </c>
      <c r="N173" s="11">
        <v>1.31</v>
      </c>
      <c r="O173" s="11">
        <v>1.27</v>
      </c>
      <c r="P173" s="11">
        <v>1.3</v>
      </c>
      <c r="Q173" s="11">
        <v>1.34</v>
      </c>
    </row>
    <row r="174" spans="1:17" x14ac:dyDescent="0.35">
      <c r="A174" s="178" t="s">
        <v>0</v>
      </c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84"/>
      <c r="Q174" s="84"/>
    </row>
    <row r="175" spans="1:17" x14ac:dyDescent="0.35">
      <c r="A175" s="178" t="s">
        <v>330</v>
      </c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84"/>
      <c r="Q175" s="84"/>
    </row>
    <row r="176" spans="1:17" ht="23.25" thickBot="1" x14ac:dyDescent="0.4">
      <c r="A176" s="179" t="s">
        <v>2</v>
      </c>
      <c r="B176" s="82"/>
      <c r="C176" s="180" t="s">
        <v>3</v>
      </c>
      <c r="D176" s="180"/>
      <c r="E176" s="83"/>
      <c r="F176" s="180" t="s">
        <v>4</v>
      </c>
      <c r="G176" s="180"/>
      <c r="H176" s="83"/>
      <c r="I176" s="83"/>
      <c r="J176" s="181" t="s">
        <v>5</v>
      </c>
      <c r="K176" s="181"/>
      <c r="L176" s="181"/>
      <c r="M176" s="181"/>
      <c r="N176" s="182" t="s">
        <v>6</v>
      </c>
      <c r="O176" s="182"/>
      <c r="P176" s="182"/>
      <c r="Q176" s="182"/>
    </row>
    <row r="177" spans="1:17" ht="24" thickTop="1" thickBot="1" x14ac:dyDescent="0.4">
      <c r="A177" s="180"/>
      <c r="B177" s="9">
        <v>2557</v>
      </c>
      <c r="C177" s="9">
        <v>2558</v>
      </c>
      <c r="D177" s="9">
        <v>2559</v>
      </c>
      <c r="E177" s="9">
        <v>2560</v>
      </c>
      <c r="F177" s="9">
        <v>2557</v>
      </c>
      <c r="G177" s="9">
        <v>2558</v>
      </c>
      <c r="H177" s="9">
        <v>2559</v>
      </c>
      <c r="I177" s="9">
        <v>2560</v>
      </c>
      <c r="J177" s="9">
        <v>2557</v>
      </c>
      <c r="K177" s="9">
        <v>2558</v>
      </c>
      <c r="L177" s="9">
        <v>2559</v>
      </c>
      <c r="M177" s="9">
        <v>2560</v>
      </c>
      <c r="N177" s="10">
        <v>2557</v>
      </c>
      <c r="O177" s="10">
        <v>2558</v>
      </c>
      <c r="P177" s="10">
        <v>2559</v>
      </c>
      <c r="Q177" s="10">
        <v>2560</v>
      </c>
    </row>
    <row r="178" spans="1:17" ht="24" thickTop="1" thickBot="1" x14ac:dyDescent="0.4">
      <c r="A178" s="5" t="s">
        <v>7</v>
      </c>
      <c r="B178" s="8">
        <v>769</v>
      </c>
      <c r="C178" s="8">
        <v>853</v>
      </c>
      <c r="D178" s="8">
        <v>951</v>
      </c>
      <c r="E178" s="8">
        <v>902</v>
      </c>
      <c r="F178" s="7">
        <v>2114.8033</v>
      </c>
      <c r="G178" s="7">
        <v>2586.7926000000002</v>
      </c>
      <c r="H178" s="7">
        <v>3147.03</v>
      </c>
      <c r="I178" s="7">
        <v>2908.9214999999999</v>
      </c>
      <c r="J178" s="7">
        <v>2108.0385000000001</v>
      </c>
      <c r="K178" s="7">
        <v>2581.1484</v>
      </c>
      <c r="L178" s="7">
        <v>3142.4931999999999</v>
      </c>
      <c r="M178" s="7">
        <v>2904.4449</v>
      </c>
      <c r="N178" s="8">
        <v>2.75</v>
      </c>
      <c r="O178" s="8">
        <v>3.03</v>
      </c>
      <c r="P178" s="8">
        <v>3.31</v>
      </c>
      <c r="Q178" s="8">
        <v>3.22</v>
      </c>
    </row>
    <row r="179" spans="1:17" ht="23.25" thickBot="1" x14ac:dyDescent="0.4">
      <c r="A179" s="1" t="s">
        <v>8</v>
      </c>
      <c r="B179" s="4">
        <v>656</v>
      </c>
      <c r="C179" s="4">
        <v>845</v>
      </c>
      <c r="D179" s="4">
        <v>883</v>
      </c>
      <c r="E179" s="4">
        <v>942</v>
      </c>
      <c r="F179" s="3">
        <v>1880.6469999999999</v>
      </c>
      <c r="G179" s="3">
        <v>2496.5509000000002</v>
      </c>
      <c r="H179" s="3">
        <v>2790.0147000000002</v>
      </c>
      <c r="I179" s="3">
        <v>3193.0763000000002</v>
      </c>
      <c r="J179" s="3">
        <v>1877.7019</v>
      </c>
      <c r="K179" s="3">
        <v>2492.2334000000001</v>
      </c>
      <c r="L179" s="3">
        <v>2784.6484</v>
      </c>
      <c r="M179" s="3">
        <v>3190.5203000000001</v>
      </c>
      <c r="N179" s="4">
        <v>2.87</v>
      </c>
      <c r="O179" s="4">
        <v>2.95</v>
      </c>
      <c r="P179" s="4">
        <v>3.16</v>
      </c>
      <c r="Q179" s="4">
        <v>3.39</v>
      </c>
    </row>
    <row r="180" spans="1:17" ht="23.25" thickBot="1" x14ac:dyDescent="0.4">
      <c r="A180" s="5" t="s">
        <v>9</v>
      </c>
      <c r="B180" s="8">
        <v>727</v>
      </c>
      <c r="C180" s="8">
        <v>878</v>
      </c>
      <c r="D180" s="8">
        <v>860</v>
      </c>
      <c r="E180" s="8">
        <v>840</v>
      </c>
      <c r="F180" s="7">
        <v>2087.8494999999998</v>
      </c>
      <c r="G180" s="7">
        <v>2476.4693000000002</v>
      </c>
      <c r="H180" s="7">
        <v>2852.288</v>
      </c>
      <c r="I180" s="7">
        <v>2964.0149999999999</v>
      </c>
      <c r="J180" s="7">
        <v>2082.0733</v>
      </c>
      <c r="K180" s="7">
        <v>2474.3384000000001</v>
      </c>
      <c r="L180" s="7">
        <v>2849.4942000000001</v>
      </c>
      <c r="M180" s="7">
        <v>2962.5113999999999</v>
      </c>
      <c r="N180" s="8">
        <v>2.87</v>
      </c>
      <c r="O180" s="8">
        <v>2.82</v>
      </c>
      <c r="P180" s="8">
        <v>3.32</v>
      </c>
      <c r="Q180" s="8">
        <v>3.53</v>
      </c>
    </row>
    <row r="181" spans="1:17" ht="23.25" thickBot="1" x14ac:dyDescent="0.4">
      <c r="A181" s="1" t="s">
        <v>10</v>
      </c>
      <c r="B181" s="4">
        <v>777</v>
      </c>
      <c r="C181" s="4">
        <v>844</v>
      </c>
      <c r="D181" s="4">
        <v>921</v>
      </c>
      <c r="E181" s="4">
        <v>94</v>
      </c>
      <c r="F181" s="3">
        <v>1958.3280999999999</v>
      </c>
      <c r="G181" s="3">
        <v>2379.9535000000001</v>
      </c>
      <c r="H181" s="3">
        <v>2934.8858</v>
      </c>
      <c r="I181" s="4">
        <v>306.43520000000001</v>
      </c>
      <c r="J181" s="3">
        <v>1949.0545999999999</v>
      </c>
      <c r="K181" s="3">
        <v>2376.8530999999998</v>
      </c>
      <c r="L181" s="3">
        <v>2930.4719</v>
      </c>
      <c r="M181" s="4">
        <v>305.55059999999997</v>
      </c>
      <c r="N181" s="4">
        <v>2.52</v>
      </c>
      <c r="O181" s="4">
        <v>2.82</v>
      </c>
      <c r="P181" s="4">
        <v>3.19</v>
      </c>
      <c r="Q181" s="4">
        <v>3.26</v>
      </c>
    </row>
    <row r="182" spans="1:17" ht="23.25" thickBot="1" x14ac:dyDescent="0.4">
      <c r="A182" s="5" t="s">
        <v>11</v>
      </c>
      <c r="B182" s="8">
        <v>673</v>
      </c>
      <c r="C182" s="8">
        <v>878</v>
      </c>
      <c r="D182" s="8">
        <v>915</v>
      </c>
      <c r="E182" s="8">
        <v>0</v>
      </c>
      <c r="F182" s="7">
        <v>2111.1938</v>
      </c>
      <c r="G182" s="7">
        <v>2551.2629999999999</v>
      </c>
      <c r="H182" s="7">
        <v>3055.7013000000002</v>
      </c>
      <c r="I182" s="8">
        <v>0</v>
      </c>
      <c r="J182" s="7">
        <v>2103.3654000000001</v>
      </c>
      <c r="K182" s="7">
        <v>2545.8825000000002</v>
      </c>
      <c r="L182" s="7">
        <v>3050.9380000000001</v>
      </c>
      <c r="M182" s="8">
        <v>0</v>
      </c>
      <c r="N182" s="8">
        <v>3.14</v>
      </c>
      <c r="O182" s="8">
        <v>2.91</v>
      </c>
      <c r="P182" s="8">
        <v>3.34</v>
      </c>
      <c r="Q182" s="8">
        <v>0</v>
      </c>
    </row>
    <row r="183" spans="1:17" ht="23.25" thickBot="1" x14ac:dyDescent="0.4">
      <c r="A183" s="1" t="s">
        <v>12</v>
      </c>
      <c r="B183" s="4">
        <v>787</v>
      </c>
      <c r="C183" s="4">
        <v>928</v>
      </c>
      <c r="D183" s="2">
        <v>1035</v>
      </c>
      <c r="E183" s="4">
        <v>0</v>
      </c>
      <c r="F183" s="3">
        <v>2253.4031</v>
      </c>
      <c r="G183" s="3">
        <v>2966.5473000000002</v>
      </c>
      <c r="H183" s="3">
        <v>3409.9479000000001</v>
      </c>
      <c r="I183" s="4">
        <v>0</v>
      </c>
      <c r="J183" s="3">
        <v>2247.4636999999998</v>
      </c>
      <c r="K183" s="3">
        <v>2962.2977000000001</v>
      </c>
      <c r="L183" s="3">
        <v>3404.1671000000001</v>
      </c>
      <c r="M183" s="4">
        <v>0</v>
      </c>
      <c r="N183" s="4">
        <v>2.86</v>
      </c>
      <c r="O183" s="4">
        <v>3.2</v>
      </c>
      <c r="P183" s="4">
        <v>3.29</v>
      </c>
      <c r="Q183" s="4">
        <v>0</v>
      </c>
    </row>
    <row r="184" spans="1:17" ht="23.25" thickBot="1" x14ac:dyDescent="0.4">
      <c r="A184" s="5" t="s">
        <v>13</v>
      </c>
      <c r="B184" s="8">
        <v>768</v>
      </c>
      <c r="C184" s="8">
        <v>876</v>
      </c>
      <c r="D184" s="8">
        <v>909</v>
      </c>
      <c r="E184" s="8">
        <v>0</v>
      </c>
      <c r="F184" s="7">
        <v>2176.5286999999998</v>
      </c>
      <c r="G184" s="7">
        <v>2493.3944000000001</v>
      </c>
      <c r="H184" s="7">
        <v>2788.3919000000001</v>
      </c>
      <c r="I184" s="8">
        <v>0</v>
      </c>
      <c r="J184" s="7">
        <v>2170.0853999999999</v>
      </c>
      <c r="K184" s="7">
        <v>2489.8712999999998</v>
      </c>
      <c r="L184" s="7">
        <v>2784.0909999999999</v>
      </c>
      <c r="M184" s="8">
        <v>0</v>
      </c>
      <c r="N184" s="8">
        <v>2.83</v>
      </c>
      <c r="O184" s="8">
        <v>2.85</v>
      </c>
      <c r="P184" s="8">
        <v>3.07</v>
      </c>
      <c r="Q184" s="8">
        <v>0</v>
      </c>
    </row>
    <row r="185" spans="1:17" ht="23.25" thickBot="1" x14ac:dyDescent="0.4">
      <c r="A185" s="1" t="s">
        <v>14</v>
      </c>
      <c r="B185" s="4">
        <v>850</v>
      </c>
      <c r="C185" s="4">
        <v>892</v>
      </c>
      <c r="D185" s="4">
        <v>878</v>
      </c>
      <c r="E185" s="4">
        <v>0</v>
      </c>
      <c r="F185" s="3">
        <v>2313.5612999999998</v>
      </c>
      <c r="G185" s="3">
        <v>2607.2274000000002</v>
      </c>
      <c r="H185" s="3">
        <v>2908.7321000000002</v>
      </c>
      <c r="I185" s="4">
        <v>0</v>
      </c>
      <c r="J185" s="3">
        <v>2307.3838999999998</v>
      </c>
      <c r="K185" s="3">
        <v>2602.3442</v>
      </c>
      <c r="L185" s="3">
        <v>2905.7658000000001</v>
      </c>
      <c r="M185" s="4">
        <v>0</v>
      </c>
      <c r="N185" s="4">
        <v>2.72</v>
      </c>
      <c r="O185" s="4">
        <v>2.92</v>
      </c>
      <c r="P185" s="4">
        <v>3.31</v>
      </c>
      <c r="Q185" s="4">
        <v>0</v>
      </c>
    </row>
    <row r="186" spans="1:17" ht="23.25" thickBot="1" x14ac:dyDescent="0.4">
      <c r="A186" s="5" t="s">
        <v>15</v>
      </c>
      <c r="B186" s="8">
        <v>829</v>
      </c>
      <c r="C186" s="8">
        <v>854</v>
      </c>
      <c r="D186" s="8">
        <v>977</v>
      </c>
      <c r="E186" s="8">
        <v>0</v>
      </c>
      <c r="F186" s="7">
        <v>2582.5331999999999</v>
      </c>
      <c r="G186" s="7">
        <v>2743.4942000000001</v>
      </c>
      <c r="H186" s="7">
        <v>3234.5567999999998</v>
      </c>
      <c r="I186" s="8">
        <v>0</v>
      </c>
      <c r="J186" s="7">
        <v>2575.6698999999999</v>
      </c>
      <c r="K186" s="7">
        <v>2740.7975000000001</v>
      </c>
      <c r="L186" s="7">
        <v>3228.1685000000002</v>
      </c>
      <c r="M186" s="8">
        <v>0</v>
      </c>
      <c r="N186" s="8">
        <v>3.12</v>
      </c>
      <c r="O186" s="8">
        <v>3.21</v>
      </c>
      <c r="P186" s="8">
        <v>3.31</v>
      </c>
      <c r="Q186" s="8">
        <v>0</v>
      </c>
    </row>
    <row r="187" spans="1:17" ht="23.25" thickBot="1" x14ac:dyDescent="0.4">
      <c r="A187" s="1" t="s">
        <v>16</v>
      </c>
      <c r="B187" s="4">
        <v>773</v>
      </c>
      <c r="C187" s="4">
        <v>941</v>
      </c>
      <c r="D187" s="4">
        <v>900</v>
      </c>
      <c r="E187" s="4">
        <v>0</v>
      </c>
      <c r="F187" s="3">
        <v>2297.3525</v>
      </c>
      <c r="G187" s="3">
        <v>2921.3009000000002</v>
      </c>
      <c r="H187" s="3">
        <v>2907.9326999999998</v>
      </c>
      <c r="I187" s="4">
        <v>0</v>
      </c>
      <c r="J187" s="3">
        <v>2291.3667</v>
      </c>
      <c r="K187" s="3">
        <v>2917.2745</v>
      </c>
      <c r="L187" s="3">
        <v>2903.8213000000001</v>
      </c>
      <c r="M187" s="4">
        <v>0</v>
      </c>
      <c r="N187" s="4">
        <v>2.97</v>
      </c>
      <c r="O187" s="4">
        <v>3.1</v>
      </c>
      <c r="P187" s="4">
        <v>3.23</v>
      </c>
      <c r="Q187" s="4">
        <v>0</v>
      </c>
    </row>
    <row r="188" spans="1:17" ht="23.25" thickBot="1" x14ac:dyDescent="0.4">
      <c r="A188" s="5" t="s">
        <v>17</v>
      </c>
      <c r="B188" s="8">
        <v>841</v>
      </c>
      <c r="C188" s="8">
        <v>906</v>
      </c>
      <c r="D188" s="8">
        <v>913</v>
      </c>
      <c r="E188" s="8">
        <v>0</v>
      </c>
      <c r="F188" s="7">
        <v>2373.9760999999999</v>
      </c>
      <c r="G188" s="7">
        <v>2802.1972000000001</v>
      </c>
      <c r="H188" s="7">
        <v>3175.0444000000002</v>
      </c>
      <c r="I188" s="8">
        <v>0</v>
      </c>
      <c r="J188" s="7">
        <v>2370.7876999999999</v>
      </c>
      <c r="K188" s="7">
        <v>2798.4614999999999</v>
      </c>
      <c r="L188" s="7">
        <v>3171.4746</v>
      </c>
      <c r="M188" s="8">
        <v>0</v>
      </c>
      <c r="N188" s="8">
        <v>2.82</v>
      </c>
      <c r="O188" s="8">
        <v>3.09</v>
      </c>
      <c r="P188" s="8">
        <v>3.48</v>
      </c>
      <c r="Q188" s="8">
        <v>0</v>
      </c>
    </row>
    <row r="189" spans="1:17" ht="23.25" thickBot="1" x14ac:dyDescent="0.4">
      <c r="A189" s="1" t="s">
        <v>18</v>
      </c>
      <c r="B189" s="4">
        <v>851</v>
      </c>
      <c r="C189" s="4">
        <v>929</v>
      </c>
      <c r="D189" s="4">
        <v>946</v>
      </c>
      <c r="E189" s="4">
        <v>0</v>
      </c>
      <c r="F189" s="3">
        <v>2505.9002999999998</v>
      </c>
      <c r="G189" s="3">
        <v>2971.5019000000002</v>
      </c>
      <c r="H189" s="3">
        <v>3023.1457</v>
      </c>
      <c r="I189" s="4">
        <v>0</v>
      </c>
      <c r="J189" s="3">
        <v>2499.0672</v>
      </c>
      <c r="K189" s="3">
        <v>2964.7869999999998</v>
      </c>
      <c r="L189" s="3">
        <v>3020.9279000000001</v>
      </c>
      <c r="M189" s="4">
        <v>0</v>
      </c>
      <c r="N189" s="4">
        <v>2.94</v>
      </c>
      <c r="O189" s="4">
        <v>3.2</v>
      </c>
      <c r="P189" s="4">
        <v>3.2</v>
      </c>
      <c r="Q189" s="4">
        <v>0</v>
      </c>
    </row>
    <row r="190" spans="1:17" x14ac:dyDescent="0.35">
      <c r="A190" s="11" t="s">
        <v>20</v>
      </c>
      <c r="B190" s="12">
        <v>9301</v>
      </c>
      <c r="C190" s="12">
        <v>10624</v>
      </c>
      <c r="D190" s="12">
        <v>11088</v>
      </c>
      <c r="E190" s="12">
        <v>2778</v>
      </c>
      <c r="F190" s="13">
        <v>26656.0769</v>
      </c>
      <c r="G190" s="13">
        <v>31996.692599999998</v>
      </c>
      <c r="H190" s="13">
        <v>36227.671300000002</v>
      </c>
      <c r="I190" s="13">
        <v>9372.4480000000003</v>
      </c>
      <c r="J190" s="13">
        <v>26582.058199999999</v>
      </c>
      <c r="K190" s="13">
        <v>31946.289499999999</v>
      </c>
      <c r="L190" s="13">
        <v>36176.461900000002</v>
      </c>
      <c r="M190" s="13">
        <v>9363.0272000000004</v>
      </c>
      <c r="N190" s="11">
        <v>2.87</v>
      </c>
      <c r="O190" s="11">
        <v>3.01</v>
      </c>
      <c r="P190" s="11">
        <v>3.27</v>
      </c>
      <c r="Q190" s="11">
        <v>3.37</v>
      </c>
    </row>
    <row r="191" spans="1:17" x14ac:dyDescent="0.35">
      <c r="A191" s="178" t="s">
        <v>0</v>
      </c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84"/>
      <c r="Q191" s="84"/>
    </row>
    <row r="192" spans="1:17" x14ac:dyDescent="0.35">
      <c r="A192" s="178" t="s">
        <v>331</v>
      </c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84"/>
      <c r="Q192" s="84"/>
    </row>
    <row r="193" spans="1:17" ht="23.25" thickBot="1" x14ac:dyDescent="0.4">
      <c r="A193" s="179" t="s">
        <v>2</v>
      </c>
      <c r="B193" s="82"/>
      <c r="C193" s="180" t="s">
        <v>3</v>
      </c>
      <c r="D193" s="180"/>
      <c r="E193" s="83"/>
      <c r="F193" s="180" t="s">
        <v>4</v>
      </c>
      <c r="G193" s="180"/>
      <c r="H193" s="83"/>
      <c r="I193" s="83"/>
      <c r="J193" s="181" t="s">
        <v>5</v>
      </c>
      <c r="K193" s="181"/>
      <c r="L193" s="181"/>
      <c r="M193" s="181"/>
      <c r="N193" s="182" t="s">
        <v>6</v>
      </c>
      <c r="O193" s="182"/>
      <c r="P193" s="182"/>
      <c r="Q193" s="182"/>
    </row>
    <row r="194" spans="1:17" ht="24" thickTop="1" thickBot="1" x14ac:dyDescent="0.4">
      <c r="A194" s="180"/>
      <c r="B194" s="9">
        <v>2557</v>
      </c>
      <c r="C194" s="9">
        <v>2558</v>
      </c>
      <c r="D194" s="9">
        <v>2559</v>
      </c>
      <c r="E194" s="9">
        <v>2560</v>
      </c>
      <c r="F194" s="9">
        <v>2557</v>
      </c>
      <c r="G194" s="9">
        <v>2558</v>
      </c>
      <c r="H194" s="9">
        <v>2559</v>
      </c>
      <c r="I194" s="9">
        <v>2560</v>
      </c>
      <c r="J194" s="9">
        <v>2557</v>
      </c>
      <c r="K194" s="9">
        <v>2558</v>
      </c>
      <c r="L194" s="9">
        <v>2559</v>
      </c>
      <c r="M194" s="9">
        <v>2560</v>
      </c>
      <c r="N194" s="10">
        <v>2557</v>
      </c>
      <c r="O194" s="10">
        <v>2558</v>
      </c>
      <c r="P194" s="10">
        <v>2559</v>
      </c>
      <c r="Q194" s="10">
        <v>2560</v>
      </c>
    </row>
    <row r="195" spans="1:17" ht="24" thickTop="1" thickBot="1" x14ac:dyDescent="0.4">
      <c r="A195" s="5" t="s">
        <v>7</v>
      </c>
      <c r="B195" s="43"/>
      <c r="C195" s="8"/>
      <c r="D195" s="8">
        <v>250</v>
      </c>
      <c r="E195" s="8">
        <v>94</v>
      </c>
      <c r="F195" s="43"/>
      <c r="G195" s="8"/>
      <c r="H195" s="7">
        <v>1272.8505</v>
      </c>
      <c r="I195" s="8">
        <v>243.2347</v>
      </c>
      <c r="J195" s="43"/>
      <c r="K195" s="8"/>
      <c r="L195" s="7">
        <v>1265.0214000000001</v>
      </c>
      <c r="M195" s="8">
        <v>242.50210000000001</v>
      </c>
      <c r="N195" s="43"/>
      <c r="O195" s="8"/>
      <c r="P195" s="8">
        <v>5.09</v>
      </c>
      <c r="Q195" s="8">
        <v>2.59</v>
      </c>
    </row>
    <row r="196" spans="1:17" ht="23.25" thickBot="1" x14ac:dyDescent="0.4">
      <c r="A196" s="1" t="s">
        <v>8</v>
      </c>
      <c r="B196" s="46"/>
      <c r="C196" s="4"/>
      <c r="D196" s="4">
        <v>252</v>
      </c>
      <c r="E196" s="4">
        <v>37</v>
      </c>
      <c r="F196" s="46"/>
      <c r="G196" s="4"/>
      <c r="H196" s="3">
        <v>1271.2964999999999</v>
      </c>
      <c r="I196" s="4">
        <v>136.50049999999999</v>
      </c>
      <c r="J196" s="46"/>
      <c r="K196" s="4"/>
      <c r="L196" s="3">
        <v>1264.7879</v>
      </c>
      <c r="M196" s="4">
        <v>136.17509999999999</v>
      </c>
      <c r="N196" s="46"/>
      <c r="O196" s="4"/>
      <c r="P196" s="4">
        <v>5.04</v>
      </c>
      <c r="Q196" s="4">
        <v>3.69</v>
      </c>
    </row>
    <row r="197" spans="1:17" ht="23.25" thickBot="1" x14ac:dyDescent="0.4">
      <c r="A197" s="5" t="s">
        <v>9</v>
      </c>
      <c r="B197" s="43"/>
      <c r="C197" s="8"/>
      <c r="D197" s="8">
        <v>270</v>
      </c>
      <c r="E197" s="8">
        <v>27</v>
      </c>
      <c r="F197" s="43"/>
      <c r="G197" s="8"/>
      <c r="H197" s="7">
        <v>1365.0213000000001</v>
      </c>
      <c r="I197" s="8">
        <v>97.950699999999998</v>
      </c>
      <c r="J197" s="43"/>
      <c r="K197" s="8"/>
      <c r="L197" s="7">
        <v>1357.2529999999999</v>
      </c>
      <c r="M197" s="8">
        <v>97.291399999999996</v>
      </c>
      <c r="N197" s="43"/>
      <c r="O197" s="8"/>
      <c r="P197" s="8">
        <v>5.0599999999999996</v>
      </c>
      <c r="Q197" s="8">
        <v>3.63</v>
      </c>
    </row>
    <row r="198" spans="1:17" ht="23.25" thickBot="1" x14ac:dyDescent="0.4">
      <c r="A198" s="1" t="s">
        <v>10</v>
      </c>
      <c r="B198" s="46"/>
      <c r="C198" s="4"/>
      <c r="D198" s="4">
        <v>248</v>
      </c>
      <c r="E198" s="4">
        <v>8</v>
      </c>
      <c r="F198" s="46"/>
      <c r="G198" s="4"/>
      <c r="H198" s="3">
        <v>1191.9087999999999</v>
      </c>
      <c r="I198" s="4">
        <v>35.680900000000001</v>
      </c>
      <c r="J198" s="46"/>
      <c r="K198" s="4"/>
      <c r="L198" s="3">
        <v>1187.2471</v>
      </c>
      <c r="M198" s="4">
        <v>35.544600000000003</v>
      </c>
      <c r="N198" s="46"/>
      <c r="O198" s="4"/>
      <c r="P198" s="4">
        <v>4.8099999999999996</v>
      </c>
      <c r="Q198" s="4">
        <v>4.46</v>
      </c>
    </row>
    <row r="199" spans="1:17" ht="23.25" thickBot="1" x14ac:dyDescent="0.4">
      <c r="A199" s="5" t="s">
        <v>11</v>
      </c>
      <c r="B199" s="43"/>
      <c r="C199" s="8"/>
      <c r="D199" s="8">
        <v>223</v>
      </c>
      <c r="E199" s="8">
        <v>0</v>
      </c>
      <c r="F199" s="43"/>
      <c r="G199" s="8"/>
      <c r="H199" s="7">
        <v>1031.6642999999999</v>
      </c>
      <c r="I199" s="8">
        <v>0</v>
      </c>
      <c r="J199" s="43"/>
      <c r="K199" s="8"/>
      <c r="L199" s="7">
        <v>1026.7965999999999</v>
      </c>
      <c r="M199" s="8">
        <v>0</v>
      </c>
      <c r="N199" s="43"/>
      <c r="O199" s="8"/>
      <c r="P199" s="8">
        <v>4.63</v>
      </c>
      <c r="Q199" s="8">
        <v>0</v>
      </c>
    </row>
    <row r="200" spans="1:17" ht="23.25" thickBot="1" x14ac:dyDescent="0.4">
      <c r="A200" s="1" t="s">
        <v>12</v>
      </c>
      <c r="B200" s="46"/>
      <c r="C200" s="4"/>
      <c r="D200" s="4">
        <v>261</v>
      </c>
      <c r="E200" s="4">
        <v>0</v>
      </c>
      <c r="F200" s="46"/>
      <c r="G200" s="4"/>
      <c r="H200" s="3">
        <v>1172.5706</v>
      </c>
      <c r="I200" s="4">
        <v>0</v>
      </c>
      <c r="J200" s="46"/>
      <c r="K200" s="4"/>
      <c r="L200" s="3">
        <v>1166.5500999999999</v>
      </c>
      <c r="M200" s="4">
        <v>0</v>
      </c>
      <c r="N200" s="46"/>
      <c r="O200" s="4"/>
      <c r="P200" s="4">
        <v>4.49</v>
      </c>
      <c r="Q200" s="4">
        <v>0</v>
      </c>
    </row>
    <row r="201" spans="1:17" ht="23.25" thickBot="1" x14ac:dyDescent="0.4">
      <c r="A201" s="5" t="s">
        <v>13</v>
      </c>
      <c r="B201" s="43"/>
      <c r="C201" s="8"/>
      <c r="D201" s="8">
        <v>212</v>
      </c>
      <c r="E201" s="8">
        <v>0</v>
      </c>
      <c r="F201" s="43"/>
      <c r="G201" s="8"/>
      <c r="H201" s="8">
        <v>946.35630000000003</v>
      </c>
      <c r="I201" s="8">
        <v>0</v>
      </c>
      <c r="J201" s="43"/>
      <c r="K201" s="8"/>
      <c r="L201" s="8">
        <v>941.43859999999995</v>
      </c>
      <c r="M201" s="8">
        <v>0</v>
      </c>
      <c r="N201" s="43"/>
      <c r="O201" s="8"/>
      <c r="P201" s="8">
        <v>4.46</v>
      </c>
      <c r="Q201" s="8">
        <v>0</v>
      </c>
    </row>
    <row r="202" spans="1:17" ht="23.25" thickBot="1" x14ac:dyDescent="0.4">
      <c r="A202" s="1" t="s">
        <v>14</v>
      </c>
      <c r="B202" s="46"/>
      <c r="C202" s="4"/>
      <c r="D202" s="4">
        <v>220</v>
      </c>
      <c r="E202" s="4">
        <v>0</v>
      </c>
      <c r="F202" s="46"/>
      <c r="G202" s="4"/>
      <c r="H202" s="4">
        <v>941.98289999999997</v>
      </c>
      <c r="I202" s="4">
        <v>0</v>
      </c>
      <c r="J202" s="46"/>
      <c r="K202" s="4"/>
      <c r="L202" s="4">
        <v>936.44889999999998</v>
      </c>
      <c r="M202" s="4">
        <v>0</v>
      </c>
      <c r="N202" s="46"/>
      <c r="O202" s="4"/>
      <c r="P202" s="4">
        <v>4.28</v>
      </c>
      <c r="Q202" s="4">
        <v>0</v>
      </c>
    </row>
    <row r="203" spans="1:17" ht="23.25" thickBot="1" x14ac:dyDescent="0.4">
      <c r="A203" s="5" t="s">
        <v>15</v>
      </c>
      <c r="B203" s="43"/>
      <c r="C203" s="8"/>
      <c r="D203" s="8">
        <v>270</v>
      </c>
      <c r="E203" s="8">
        <v>0</v>
      </c>
      <c r="F203" s="43"/>
      <c r="G203" s="8"/>
      <c r="H203" s="7">
        <v>1151.0277000000001</v>
      </c>
      <c r="I203" s="8">
        <v>0</v>
      </c>
      <c r="J203" s="43"/>
      <c r="K203" s="8"/>
      <c r="L203" s="7">
        <v>1147.0840000000001</v>
      </c>
      <c r="M203" s="8">
        <v>0</v>
      </c>
      <c r="N203" s="43"/>
      <c r="O203" s="8"/>
      <c r="P203" s="8">
        <v>4.26</v>
      </c>
      <c r="Q203" s="8">
        <v>0</v>
      </c>
    </row>
    <row r="204" spans="1:17" ht="23.25" thickBot="1" x14ac:dyDescent="0.4">
      <c r="A204" s="1" t="s">
        <v>16</v>
      </c>
      <c r="B204" s="46"/>
      <c r="C204" s="4"/>
      <c r="D204" s="4">
        <v>259</v>
      </c>
      <c r="E204" s="4">
        <v>0</v>
      </c>
      <c r="F204" s="46"/>
      <c r="G204" s="4"/>
      <c r="H204" s="3">
        <v>1065.7735</v>
      </c>
      <c r="I204" s="4">
        <v>0</v>
      </c>
      <c r="J204" s="46"/>
      <c r="K204" s="4"/>
      <c r="L204" s="3">
        <v>1063.6943000000001</v>
      </c>
      <c r="M204" s="4">
        <v>0</v>
      </c>
      <c r="N204" s="46"/>
      <c r="O204" s="4"/>
      <c r="P204" s="4">
        <v>4.1100000000000003</v>
      </c>
      <c r="Q204" s="4">
        <v>0</v>
      </c>
    </row>
    <row r="205" spans="1:17" ht="23.25" thickBot="1" x14ac:dyDescent="0.4">
      <c r="A205" s="5" t="s">
        <v>17</v>
      </c>
      <c r="B205" s="43"/>
      <c r="C205" s="8"/>
      <c r="D205" s="8">
        <v>205</v>
      </c>
      <c r="E205" s="8">
        <v>0</v>
      </c>
      <c r="F205" s="43"/>
      <c r="G205" s="8"/>
      <c r="H205" s="8">
        <v>905.58609999999999</v>
      </c>
      <c r="I205" s="8">
        <v>0</v>
      </c>
      <c r="J205" s="43"/>
      <c r="K205" s="8"/>
      <c r="L205" s="8">
        <v>905.13559999999995</v>
      </c>
      <c r="M205" s="8">
        <v>0</v>
      </c>
      <c r="N205" s="43"/>
      <c r="O205" s="8"/>
      <c r="P205" s="8">
        <v>4.42</v>
      </c>
      <c r="Q205" s="8">
        <v>0</v>
      </c>
    </row>
    <row r="206" spans="1:17" ht="23.25" thickBot="1" x14ac:dyDescent="0.4">
      <c r="A206" s="1" t="s">
        <v>18</v>
      </c>
      <c r="B206" s="46"/>
      <c r="C206" s="4"/>
      <c r="D206" s="4">
        <v>230</v>
      </c>
      <c r="E206" s="4">
        <v>0</v>
      </c>
      <c r="F206" s="46"/>
      <c r="G206" s="4"/>
      <c r="H206" s="4">
        <v>935.12490000000003</v>
      </c>
      <c r="I206" s="4">
        <v>0</v>
      </c>
      <c r="J206" s="46"/>
      <c r="K206" s="4"/>
      <c r="L206" s="4">
        <v>932.97220000000004</v>
      </c>
      <c r="M206" s="4">
        <v>0</v>
      </c>
      <c r="N206" s="46"/>
      <c r="O206" s="4"/>
      <c r="P206" s="4">
        <v>4.07</v>
      </c>
      <c r="Q206" s="4">
        <v>0</v>
      </c>
    </row>
    <row r="207" spans="1:17" x14ac:dyDescent="0.35">
      <c r="A207" s="11" t="s">
        <v>20</v>
      </c>
      <c r="B207" s="12"/>
      <c r="C207" s="12"/>
      <c r="D207" s="12">
        <v>2900</v>
      </c>
      <c r="E207" s="11">
        <v>166</v>
      </c>
      <c r="F207" s="13"/>
      <c r="G207" s="13"/>
      <c r="H207" s="13">
        <v>13251.163399999999</v>
      </c>
      <c r="I207" s="11">
        <v>513.36680000000001</v>
      </c>
      <c r="J207" s="13"/>
      <c r="K207" s="13"/>
      <c r="L207" s="13">
        <v>13194.429700000001</v>
      </c>
      <c r="M207" s="11">
        <v>511.51319999999998</v>
      </c>
      <c r="N207" s="11"/>
      <c r="O207" s="11"/>
      <c r="P207" s="11">
        <v>4.57</v>
      </c>
      <c r="Q207" s="11">
        <v>3.09</v>
      </c>
    </row>
    <row r="208" spans="1:17" x14ac:dyDescent="0.35">
      <c r="A208" s="178" t="s">
        <v>0</v>
      </c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84"/>
      <c r="Q208" s="84"/>
    </row>
    <row r="209" spans="1:17" x14ac:dyDescent="0.35">
      <c r="A209" s="178" t="s">
        <v>332</v>
      </c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84"/>
      <c r="Q209" s="84"/>
    </row>
    <row r="210" spans="1:17" ht="23.25" thickBot="1" x14ac:dyDescent="0.4">
      <c r="A210" s="179" t="s">
        <v>2</v>
      </c>
      <c r="B210" s="82"/>
      <c r="C210" s="180" t="s">
        <v>3</v>
      </c>
      <c r="D210" s="180"/>
      <c r="E210" s="83"/>
      <c r="F210" s="180" t="s">
        <v>4</v>
      </c>
      <c r="G210" s="180"/>
      <c r="H210" s="83"/>
      <c r="I210" s="83"/>
      <c r="J210" s="181" t="s">
        <v>5</v>
      </c>
      <c r="K210" s="181"/>
      <c r="L210" s="181"/>
      <c r="M210" s="181"/>
      <c r="N210" s="182" t="s">
        <v>6</v>
      </c>
      <c r="O210" s="182"/>
      <c r="P210" s="182"/>
      <c r="Q210" s="182"/>
    </row>
    <row r="211" spans="1:17" ht="24" thickTop="1" thickBot="1" x14ac:dyDescent="0.4">
      <c r="A211" s="180"/>
      <c r="B211" s="9">
        <v>2557</v>
      </c>
      <c r="C211" s="9">
        <v>2558</v>
      </c>
      <c r="D211" s="9">
        <v>2559</v>
      </c>
      <c r="E211" s="9">
        <v>2560</v>
      </c>
      <c r="F211" s="9">
        <v>2557</v>
      </c>
      <c r="G211" s="9">
        <v>2558</v>
      </c>
      <c r="H211" s="9">
        <v>2559</v>
      </c>
      <c r="I211" s="9">
        <v>2560</v>
      </c>
      <c r="J211" s="9">
        <v>2557</v>
      </c>
      <c r="K211" s="9">
        <v>2558</v>
      </c>
      <c r="L211" s="9">
        <v>2559</v>
      </c>
      <c r="M211" s="9">
        <v>2560</v>
      </c>
      <c r="N211" s="10">
        <v>2557</v>
      </c>
      <c r="O211" s="10">
        <v>2558</v>
      </c>
      <c r="P211" s="10">
        <v>2559</v>
      </c>
      <c r="Q211" s="10">
        <v>2560</v>
      </c>
    </row>
    <row r="212" spans="1:17" ht="24" thickTop="1" thickBot="1" x14ac:dyDescent="0.4">
      <c r="A212" s="5" t="s">
        <v>7</v>
      </c>
      <c r="B212" s="8">
        <v>322</v>
      </c>
      <c r="C212" s="8">
        <v>267</v>
      </c>
      <c r="D212" s="8">
        <v>227</v>
      </c>
      <c r="E212" s="8">
        <v>223</v>
      </c>
      <c r="F212" s="8">
        <v>845.11519999999996</v>
      </c>
      <c r="G212" s="8">
        <v>640.95389999999998</v>
      </c>
      <c r="H212" s="8">
        <v>627.20169999999996</v>
      </c>
      <c r="I212" s="8">
        <v>661.60749999999996</v>
      </c>
      <c r="J212" s="8">
        <v>836.34190000000001</v>
      </c>
      <c r="K212" s="8">
        <v>635.49220000000003</v>
      </c>
      <c r="L212" s="8">
        <v>621.0992</v>
      </c>
      <c r="M212" s="8">
        <v>655.55650000000003</v>
      </c>
      <c r="N212" s="8">
        <v>2.62</v>
      </c>
      <c r="O212" s="8">
        <v>2.4</v>
      </c>
      <c r="P212" s="8">
        <v>2.76</v>
      </c>
      <c r="Q212" s="8">
        <v>2.97</v>
      </c>
    </row>
    <row r="213" spans="1:17" ht="23.25" thickBot="1" x14ac:dyDescent="0.4">
      <c r="A213" s="1" t="s">
        <v>8</v>
      </c>
      <c r="B213" s="4">
        <v>284</v>
      </c>
      <c r="C213" s="4">
        <v>260</v>
      </c>
      <c r="D213" s="4">
        <v>210</v>
      </c>
      <c r="E213" s="4">
        <v>256</v>
      </c>
      <c r="F213" s="4">
        <v>727.5027</v>
      </c>
      <c r="G213" s="4">
        <v>690.12519999999995</v>
      </c>
      <c r="H213" s="4">
        <v>524.72889999999995</v>
      </c>
      <c r="I213" s="4">
        <v>717.15419999999995</v>
      </c>
      <c r="J213" s="4">
        <v>718.04859999999996</v>
      </c>
      <c r="K213" s="4">
        <v>682.1386</v>
      </c>
      <c r="L213" s="4">
        <v>519.84079999999994</v>
      </c>
      <c r="M213" s="4">
        <v>711.50379999999996</v>
      </c>
      <c r="N213" s="4">
        <v>2.56</v>
      </c>
      <c r="O213" s="4">
        <v>2.65</v>
      </c>
      <c r="P213" s="4">
        <v>2.5</v>
      </c>
      <c r="Q213" s="4">
        <v>2.8</v>
      </c>
    </row>
    <row r="214" spans="1:17" ht="23.25" thickBot="1" x14ac:dyDescent="0.4">
      <c r="A214" s="5" t="s">
        <v>9</v>
      </c>
      <c r="B214" s="8">
        <v>241</v>
      </c>
      <c r="C214" s="8">
        <v>241</v>
      </c>
      <c r="D214" s="8">
        <v>257</v>
      </c>
      <c r="E214" s="8">
        <v>204</v>
      </c>
      <c r="F214" s="8">
        <v>628.80989999999997</v>
      </c>
      <c r="G214" s="8">
        <v>622.13610000000006</v>
      </c>
      <c r="H214" s="8">
        <v>741.27549999999997</v>
      </c>
      <c r="I214" s="8">
        <v>565.29409999999996</v>
      </c>
      <c r="J214" s="8">
        <v>621.49680000000001</v>
      </c>
      <c r="K214" s="8">
        <v>619.10569999999996</v>
      </c>
      <c r="L214" s="8">
        <v>734.63279999999997</v>
      </c>
      <c r="M214" s="8">
        <v>560.7654</v>
      </c>
      <c r="N214" s="8">
        <v>2.61</v>
      </c>
      <c r="O214" s="8">
        <v>2.58</v>
      </c>
      <c r="P214" s="8">
        <v>2.88</v>
      </c>
      <c r="Q214" s="8">
        <v>2.77</v>
      </c>
    </row>
    <row r="215" spans="1:17" ht="23.25" thickBot="1" x14ac:dyDescent="0.4">
      <c r="A215" s="1" t="s">
        <v>10</v>
      </c>
      <c r="B215" s="4">
        <v>245</v>
      </c>
      <c r="C215" s="4">
        <v>172</v>
      </c>
      <c r="D215" s="4">
        <v>210</v>
      </c>
      <c r="E215" s="4">
        <v>47</v>
      </c>
      <c r="F215" s="4">
        <v>580.50369999999998</v>
      </c>
      <c r="G215" s="4">
        <v>389.55739999999997</v>
      </c>
      <c r="H215" s="4">
        <v>590.92619999999999</v>
      </c>
      <c r="I215" s="4">
        <v>110.3108</v>
      </c>
      <c r="J215" s="4">
        <v>573.64559999999994</v>
      </c>
      <c r="K215" s="4">
        <v>387.00069999999999</v>
      </c>
      <c r="L215" s="4">
        <v>585.25940000000003</v>
      </c>
      <c r="M215" s="4">
        <v>109.0521</v>
      </c>
      <c r="N215" s="4">
        <v>2.37</v>
      </c>
      <c r="O215" s="4">
        <v>2.2599999999999998</v>
      </c>
      <c r="P215" s="4">
        <v>2.81</v>
      </c>
      <c r="Q215" s="4">
        <v>2.35</v>
      </c>
    </row>
    <row r="216" spans="1:17" ht="23.25" thickBot="1" x14ac:dyDescent="0.4">
      <c r="A216" s="5" t="s">
        <v>11</v>
      </c>
      <c r="B216" s="8">
        <v>201</v>
      </c>
      <c r="C216" s="8">
        <v>230</v>
      </c>
      <c r="D216" s="8">
        <v>233</v>
      </c>
      <c r="E216" s="8">
        <v>0</v>
      </c>
      <c r="F216" s="8">
        <v>471.00409999999999</v>
      </c>
      <c r="G216" s="8">
        <v>610.51469999999995</v>
      </c>
      <c r="H216" s="8">
        <v>662.73540000000003</v>
      </c>
      <c r="I216" s="8">
        <v>0</v>
      </c>
      <c r="J216" s="8">
        <v>465.78969999999998</v>
      </c>
      <c r="K216" s="8">
        <v>605.99249999999995</v>
      </c>
      <c r="L216" s="8">
        <v>653.4633</v>
      </c>
      <c r="M216" s="8">
        <v>0</v>
      </c>
      <c r="N216" s="8">
        <v>2.34</v>
      </c>
      <c r="O216" s="8">
        <v>2.65</v>
      </c>
      <c r="P216" s="8">
        <v>2.84</v>
      </c>
      <c r="Q216" s="8">
        <v>0</v>
      </c>
    </row>
    <row r="217" spans="1:17" ht="23.25" thickBot="1" x14ac:dyDescent="0.4">
      <c r="A217" s="1" t="s">
        <v>12</v>
      </c>
      <c r="B217" s="4">
        <v>230</v>
      </c>
      <c r="C217" s="4">
        <v>260</v>
      </c>
      <c r="D217" s="4">
        <v>199</v>
      </c>
      <c r="E217" s="4">
        <v>0</v>
      </c>
      <c r="F217" s="4">
        <v>533.92989999999998</v>
      </c>
      <c r="G217" s="4">
        <v>721.07370000000003</v>
      </c>
      <c r="H217" s="4">
        <v>561.65800000000002</v>
      </c>
      <c r="I217" s="4">
        <v>0</v>
      </c>
      <c r="J217" s="4">
        <v>528.99329999999998</v>
      </c>
      <c r="K217" s="4">
        <v>714.9837</v>
      </c>
      <c r="L217" s="4">
        <v>553.71579999999994</v>
      </c>
      <c r="M217" s="4">
        <v>0</v>
      </c>
      <c r="N217" s="4">
        <v>2.3199999999999998</v>
      </c>
      <c r="O217" s="4">
        <v>2.77</v>
      </c>
      <c r="P217" s="4">
        <v>2.82</v>
      </c>
      <c r="Q217" s="4">
        <v>0</v>
      </c>
    </row>
    <row r="218" spans="1:17" ht="23.25" thickBot="1" x14ac:dyDescent="0.4">
      <c r="A218" s="5" t="s">
        <v>13</v>
      </c>
      <c r="B218" s="8">
        <v>213</v>
      </c>
      <c r="C218" s="8">
        <v>219</v>
      </c>
      <c r="D218" s="8">
        <v>237</v>
      </c>
      <c r="E218" s="8">
        <v>0</v>
      </c>
      <c r="F218" s="8">
        <v>507.76080000000002</v>
      </c>
      <c r="G218" s="8">
        <v>563.89930000000004</v>
      </c>
      <c r="H218" s="8">
        <v>671.20510000000002</v>
      </c>
      <c r="I218" s="8">
        <v>0</v>
      </c>
      <c r="J218" s="8">
        <v>501.85070000000002</v>
      </c>
      <c r="K218" s="8">
        <v>558.77790000000005</v>
      </c>
      <c r="L218" s="8">
        <v>664.08699999999999</v>
      </c>
      <c r="M218" s="8">
        <v>0</v>
      </c>
      <c r="N218" s="8">
        <v>2.38</v>
      </c>
      <c r="O218" s="8">
        <v>2.57</v>
      </c>
      <c r="P218" s="8">
        <v>2.83</v>
      </c>
      <c r="Q218" s="8">
        <v>0</v>
      </c>
    </row>
    <row r="219" spans="1:17" ht="23.25" thickBot="1" x14ac:dyDescent="0.4">
      <c r="A219" s="1" t="s">
        <v>14</v>
      </c>
      <c r="B219" s="4">
        <v>222</v>
      </c>
      <c r="C219" s="4">
        <v>267</v>
      </c>
      <c r="D219" s="4">
        <v>245</v>
      </c>
      <c r="E219" s="4">
        <v>0</v>
      </c>
      <c r="F219" s="4">
        <v>554.3759</v>
      </c>
      <c r="G219" s="4">
        <v>750.55949999999996</v>
      </c>
      <c r="H219" s="4">
        <v>694.33540000000005</v>
      </c>
      <c r="I219" s="4">
        <v>0</v>
      </c>
      <c r="J219" s="4">
        <v>549.35709999999995</v>
      </c>
      <c r="K219" s="4">
        <v>745.07569999999998</v>
      </c>
      <c r="L219" s="4">
        <v>686.14440000000002</v>
      </c>
      <c r="M219" s="4">
        <v>0</v>
      </c>
      <c r="N219" s="4">
        <v>2.5</v>
      </c>
      <c r="O219" s="4">
        <v>2.81</v>
      </c>
      <c r="P219" s="4">
        <v>2.83</v>
      </c>
      <c r="Q219" s="4">
        <v>0</v>
      </c>
    </row>
    <row r="220" spans="1:17" ht="23.25" thickBot="1" x14ac:dyDescent="0.4">
      <c r="A220" s="5" t="s">
        <v>15</v>
      </c>
      <c r="B220" s="8">
        <v>222</v>
      </c>
      <c r="C220" s="8">
        <v>242</v>
      </c>
      <c r="D220" s="8">
        <v>237</v>
      </c>
      <c r="E220" s="8">
        <v>0</v>
      </c>
      <c r="F220" s="8">
        <v>518.59230000000002</v>
      </c>
      <c r="G220" s="8">
        <v>629.36419999999998</v>
      </c>
      <c r="H220" s="8">
        <v>608.56529999999998</v>
      </c>
      <c r="I220" s="8">
        <v>0</v>
      </c>
      <c r="J220" s="8">
        <v>514.77909999999997</v>
      </c>
      <c r="K220" s="8">
        <v>625.64620000000002</v>
      </c>
      <c r="L220" s="8">
        <v>604.89170000000001</v>
      </c>
      <c r="M220" s="8">
        <v>0</v>
      </c>
      <c r="N220" s="8">
        <v>2.34</v>
      </c>
      <c r="O220" s="8">
        <v>2.6</v>
      </c>
      <c r="P220" s="8">
        <v>2.57</v>
      </c>
      <c r="Q220" s="8">
        <v>0</v>
      </c>
    </row>
    <row r="221" spans="1:17" ht="23.25" thickBot="1" x14ac:dyDescent="0.4">
      <c r="A221" s="1" t="s">
        <v>16</v>
      </c>
      <c r="B221" s="4">
        <v>238</v>
      </c>
      <c r="C221" s="4">
        <v>252</v>
      </c>
      <c r="D221" s="4">
        <v>263</v>
      </c>
      <c r="E221" s="4">
        <v>0</v>
      </c>
      <c r="F221" s="4">
        <v>601.48820000000001</v>
      </c>
      <c r="G221" s="4">
        <v>630.10910000000001</v>
      </c>
      <c r="H221" s="4">
        <v>710.35140000000001</v>
      </c>
      <c r="I221" s="4">
        <v>0</v>
      </c>
      <c r="J221" s="4">
        <v>592.98609999999996</v>
      </c>
      <c r="K221" s="4">
        <v>626.30740000000003</v>
      </c>
      <c r="L221" s="4">
        <v>704.28420000000006</v>
      </c>
      <c r="M221" s="4">
        <v>0</v>
      </c>
      <c r="N221" s="4">
        <v>2.5299999999999998</v>
      </c>
      <c r="O221" s="4">
        <v>2.5</v>
      </c>
      <c r="P221" s="4">
        <v>2.7</v>
      </c>
      <c r="Q221" s="4">
        <v>0</v>
      </c>
    </row>
    <row r="222" spans="1:17" ht="23.25" thickBot="1" x14ac:dyDescent="0.4">
      <c r="A222" s="5" t="s">
        <v>17</v>
      </c>
      <c r="B222" s="8">
        <v>216</v>
      </c>
      <c r="C222" s="8">
        <v>224</v>
      </c>
      <c r="D222" s="8">
        <v>245</v>
      </c>
      <c r="E222" s="8">
        <v>0</v>
      </c>
      <c r="F222" s="8">
        <v>503.49740000000003</v>
      </c>
      <c r="G222" s="8">
        <v>585.95690000000002</v>
      </c>
      <c r="H222" s="8">
        <v>655.47709999999995</v>
      </c>
      <c r="I222" s="8">
        <v>0</v>
      </c>
      <c r="J222" s="8">
        <v>498.20330000000001</v>
      </c>
      <c r="K222" s="8">
        <v>582.76409999999998</v>
      </c>
      <c r="L222" s="8">
        <v>648.16769999999997</v>
      </c>
      <c r="M222" s="8">
        <v>0</v>
      </c>
      <c r="N222" s="8">
        <v>2.33</v>
      </c>
      <c r="O222" s="8">
        <v>2.62</v>
      </c>
      <c r="P222" s="8">
        <v>2.68</v>
      </c>
      <c r="Q222" s="8">
        <v>0</v>
      </c>
    </row>
    <row r="223" spans="1:17" ht="23.25" thickBot="1" x14ac:dyDescent="0.4">
      <c r="A223" s="1" t="s">
        <v>18</v>
      </c>
      <c r="B223" s="4">
        <v>206</v>
      </c>
      <c r="C223" s="4">
        <v>240</v>
      </c>
      <c r="D223" s="4">
        <v>279</v>
      </c>
      <c r="E223" s="4">
        <v>0</v>
      </c>
      <c r="F223" s="4">
        <v>463.7192</v>
      </c>
      <c r="G223" s="4">
        <v>655.27260000000001</v>
      </c>
      <c r="H223" s="4">
        <v>821.53819999999996</v>
      </c>
      <c r="I223" s="4">
        <v>0</v>
      </c>
      <c r="J223" s="4">
        <v>460.48599999999999</v>
      </c>
      <c r="K223" s="4">
        <v>651.01689999999996</v>
      </c>
      <c r="L223" s="4">
        <v>818.03629999999998</v>
      </c>
      <c r="M223" s="4">
        <v>0</v>
      </c>
      <c r="N223" s="4">
        <v>2.25</v>
      </c>
      <c r="O223" s="4">
        <v>2.73</v>
      </c>
      <c r="P223" s="4">
        <v>2.94</v>
      </c>
      <c r="Q223" s="4">
        <v>0</v>
      </c>
    </row>
    <row r="224" spans="1:17" x14ac:dyDescent="0.35">
      <c r="A224" s="11" t="s">
        <v>20</v>
      </c>
      <c r="B224" s="12">
        <v>2840</v>
      </c>
      <c r="C224" s="12">
        <v>2874</v>
      </c>
      <c r="D224" s="12">
        <v>2842</v>
      </c>
      <c r="E224" s="11">
        <v>730</v>
      </c>
      <c r="F224" s="13">
        <v>6936.2992999999997</v>
      </c>
      <c r="G224" s="13">
        <v>7489.5226000000002</v>
      </c>
      <c r="H224" s="13">
        <v>7869.9982</v>
      </c>
      <c r="I224" s="13">
        <v>2054.3665999999998</v>
      </c>
      <c r="J224" s="13">
        <v>6861.9781999999996</v>
      </c>
      <c r="K224" s="13">
        <v>7434.3015999999998</v>
      </c>
      <c r="L224" s="13">
        <v>7793.6225999999997</v>
      </c>
      <c r="M224" s="13">
        <v>2036.8778</v>
      </c>
      <c r="N224" s="11">
        <v>2.44</v>
      </c>
      <c r="O224" s="11">
        <v>2.61</v>
      </c>
      <c r="P224" s="11">
        <v>2.77</v>
      </c>
      <c r="Q224" s="11">
        <v>2.81</v>
      </c>
    </row>
  </sheetData>
  <mergeCells count="91">
    <mergeCell ref="A1:O1"/>
    <mergeCell ref="A2:O2"/>
    <mergeCell ref="A3:A4"/>
    <mergeCell ref="C3:D3"/>
    <mergeCell ref="F3:G3"/>
    <mergeCell ref="J3:M3"/>
    <mergeCell ref="N3:Q3"/>
    <mergeCell ref="A18:O18"/>
    <mergeCell ref="A19:O19"/>
    <mergeCell ref="A20:A21"/>
    <mergeCell ref="C20:D20"/>
    <mergeCell ref="F20:G20"/>
    <mergeCell ref="J20:M20"/>
    <mergeCell ref="N20:Q20"/>
    <mergeCell ref="A35:O35"/>
    <mergeCell ref="A36:O36"/>
    <mergeCell ref="A37:A38"/>
    <mergeCell ref="C37:D37"/>
    <mergeCell ref="F37:G37"/>
    <mergeCell ref="J37:M37"/>
    <mergeCell ref="N37:Q37"/>
    <mergeCell ref="A53:O53"/>
    <mergeCell ref="A54:O54"/>
    <mergeCell ref="A55:A56"/>
    <mergeCell ref="C55:D55"/>
    <mergeCell ref="F55:G55"/>
    <mergeCell ref="J55:M55"/>
    <mergeCell ref="N55:Q55"/>
    <mergeCell ref="A71:O71"/>
    <mergeCell ref="A72:O72"/>
    <mergeCell ref="A73:A74"/>
    <mergeCell ref="C73:D73"/>
    <mergeCell ref="F73:G73"/>
    <mergeCell ref="J73:M73"/>
    <mergeCell ref="N73:Q73"/>
    <mergeCell ref="A88:O88"/>
    <mergeCell ref="A89:O89"/>
    <mergeCell ref="A90:A91"/>
    <mergeCell ref="C90:D90"/>
    <mergeCell ref="F90:G90"/>
    <mergeCell ref="J90:M90"/>
    <mergeCell ref="N90:Q90"/>
    <mergeCell ref="A105:O105"/>
    <mergeCell ref="A106:O106"/>
    <mergeCell ref="A107:A108"/>
    <mergeCell ref="C107:D107"/>
    <mergeCell ref="F107:G107"/>
    <mergeCell ref="J107:M107"/>
    <mergeCell ref="N107:Q107"/>
    <mergeCell ref="A122:O122"/>
    <mergeCell ref="A123:O123"/>
    <mergeCell ref="A124:A125"/>
    <mergeCell ref="C124:D124"/>
    <mergeCell ref="F124:G124"/>
    <mergeCell ref="J124:M124"/>
    <mergeCell ref="N124:Q124"/>
    <mergeCell ref="A140:O140"/>
    <mergeCell ref="A141:O141"/>
    <mergeCell ref="A142:A143"/>
    <mergeCell ref="C142:D142"/>
    <mergeCell ref="F142:G142"/>
    <mergeCell ref="J142:M142"/>
    <mergeCell ref="N142:Q142"/>
    <mergeCell ref="A157:O157"/>
    <mergeCell ref="A158:O158"/>
    <mergeCell ref="A159:A160"/>
    <mergeCell ref="C159:D159"/>
    <mergeCell ref="F159:G159"/>
    <mergeCell ref="J159:M159"/>
    <mergeCell ref="N159:Q159"/>
    <mergeCell ref="A174:O174"/>
    <mergeCell ref="A175:O175"/>
    <mergeCell ref="A176:A177"/>
    <mergeCell ref="C176:D176"/>
    <mergeCell ref="F176:G176"/>
    <mergeCell ref="J176:M176"/>
    <mergeCell ref="N176:Q176"/>
    <mergeCell ref="A191:O191"/>
    <mergeCell ref="A192:O192"/>
    <mergeCell ref="A193:A194"/>
    <mergeCell ref="C193:D193"/>
    <mergeCell ref="F193:G193"/>
    <mergeCell ref="J193:M193"/>
    <mergeCell ref="N193:Q193"/>
    <mergeCell ref="A208:O208"/>
    <mergeCell ref="A209:O209"/>
    <mergeCell ref="A210:A211"/>
    <mergeCell ref="C210:D210"/>
    <mergeCell ref="F210:G210"/>
    <mergeCell ref="J210:M210"/>
    <mergeCell ref="N210:Q2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H7" sqref="H7"/>
    </sheetView>
  </sheetViews>
  <sheetFormatPr defaultRowHeight="22.5" x14ac:dyDescent="0.35"/>
  <sheetData>
    <row r="1" spans="1:17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</row>
    <row r="2" spans="1:17" x14ac:dyDescent="0.35">
      <c r="A2" s="178" t="s">
        <v>382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</row>
    <row r="3" spans="1:17" ht="23.25" thickBot="1" x14ac:dyDescent="0.4">
      <c r="A3" s="179" t="s">
        <v>2</v>
      </c>
      <c r="B3" s="82"/>
      <c r="C3" s="180" t="s">
        <v>3</v>
      </c>
      <c r="D3" s="180"/>
      <c r="E3" s="83"/>
      <c r="F3" s="180" t="s">
        <v>4</v>
      </c>
      <c r="G3" s="180"/>
      <c r="H3" s="83"/>
      <c r="I3" s="83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7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7" ht="24" thickTop="1" thickBot="1" x14ac:dyDescent="0.4">
      <c r="A5" s="5" t="s">
        <v>7</v>
      </c>
      <c r="B5" s="6">
        <f>+ปทุมธานี!B5+ปทุมธานี!B22+ปทุมธานี!B39+ปทุมธานี!B57+ปทุมธานี!B75+ปทุมธานี!B92+ปทุมธานี!B109+ปทุมธานี!B126+ปทุมธานี!B144+ปทุมธานี!B161+ปทุมธานี!B178+ปทุมธานี!B195+ปทุมธานี!B212</f>
        <v>4552</v>
      </c>
      <c r="C5" s="6">
        <f>+ปทุมธานี!C5+ปทุมธานี!C22+ปทุมธานี!C39+ปทุมธานี!C57+ปทุมธานี!C75+ปทุมธานี!C92+ปทุมธานี!C109+ปทุมธานี!C126+ปทุมธานี!C144+ปทุมธานี!C161+ปทุมธานี!C178+ปทุมธานี!C195+ปทุมธานี!C212</f>
        <v>4551</v>
      </c>
      <c r="D5" s="6">
        <f>+ปทุมธานี!D5+ปทุมธานี!D22+ปทุมธานี!D39+ปทุมธานี!D57+ปทุมธานี!D75+ปทุมธานี!D92+ปทุมธานี!D109+ปทุมธานี!D126+ปทุมธานี!D144+ปทุมธานี!D161+ปทุมธานี!D178+ปทุมธานี!D195+ปทุมธานี!D212</f>
        <v>5299</v>
      </c>
      <c r="E5" s="6">
        <f>+ปทุมธานี!E5+ปทุมธานี!E22+ปทุมธานี!E39+ปทุมธานี!E57+ปทุมธานี!E75+ปทุมธานี!E92+ปทุมธานี!E109+ปทุมธานี!E126+ปทุมธานี!E144+ปทุมธานี!E161+ปทุมธานี!E178+ปทุมธานี!E195+ปทุมธานี!E212</f>
        <v>4692</v>
      </c>
      <c r="F5" s="6">
        <f>+ปทุมธานี!F5+ปทุมธานี!F22+ปทุมธานี!F39+ปทุมธานี!F57+ปทุมธานี!F75+ปทุมธานี!F92+ปทุมธานี!F109+ปทุมธานี!F126+ปทุมธานี!F144+ปทุมธานี!F161+ปทุมธานี!F178+ปทุมธานี!F195+ปทุมธานี!F212</f>
        <v>7109.2434999999987</v>
      </c>
      <c r="G5" s="6">
        <f>+ปทุมธานี!G5+ปทุมธานี!G22+ปทุมธานี!G39+ปทุมธานี!G57+ปทุมธานี!G75+ปทุมธานี!G92+ปทุมธานี!G109+ปทุมธานี!G126+ปทุมธานี!G144+ปทุมธานี!G161+ปทุมธานี!G178+ปทุมธานี!G195+ปทุมธานี!G212</f>
        <v>7003.7592999999997</v>
      </c>
      <c r="H5" s="6">
        <f>+ปทุมธานี!H5+ปทุมธานี!H22+ปทุมธานี!H39+ปทุมธานี!H57+ปทุมธานี!H75+ปทุมธานี!H92+ปทุมธานี!H109+ปทุมธานี!H126+ปทุมธานี!H144+ปทุมธานี!H161+ปทุมธานี!H178+ปทุมธานี!H195+ปทุมธานี!H212</f>
        <v>9706.3379999999997</v>
      </c>
      <c r="I5" s="6">
        <f>+ปทุมธานี!I5+ปทุมธานี!I22+ปทุมธานี!I39+ปทุมธานี!I57+ปทุมธานี!I75+ปทุมธานี!I92+ปทุมธานี!I109+ปทุมธานี!I126+ปทุมธานี!I144+ปทุมธานี!I161+ปทุมธานี!I178+ปทุมธานี!I195+ปทุมธานี!I212</f>
        <v>8541.7950999999994</v>
      </c>
      <c r="J5" s="6">
        <f>+ปทุมธานี!J5+ปทุมธานี!J22+ปทุมธานี!J39+ปทุมธานี!J57+ปทุมธานี!J75+ปทุมธานี!J92+ปทุมธานี!J109+ปทุมธานี!J126+ปทุมธานี!J144+ปทุมธานี!J161+ปทุมธานี!J178+ปทุมธานี!J195+ปทุมธานี!J212</f>
        <v>7078.0685999999996</v>
      </c>
      <c r="K5" s="6">
        <f>+ปทุมธานี!K5+ปทุมธานี!K22+ปทุมธานี!K39+ปทุมธานี!K57+ปทุมธานี!K75+ปทุมธานี!K92+ปทุมธานี!K109+ปทุมธานี!K126+ปทุมธานี!K144+ปทุมธานี!K161+ปทุมธานี!K178+ปทุมธานี!K195+ปทุมธานี!K212</f>
        <v>6979.7802000000001</v>
      </c>
      <c r="L5" s="6">
        <f>+ปทุมธานี!L5+ปทุมธานี!L22+ปทุมธานี!L39+ปทุมธานี!L57+ปทุมธานี!L75+ปทุมธานี!L92+ปทุมธานี!L109+ปทุมธานี!L126+ปทุมธานี!L144+ปทุมธานี!L161+ปทุมธานี!L178+ปทุมธานี!L195+ปทุมธานี!L212</f>
        <v>9672.5231000000003</v>
      </c>
      <c r="M5" s="6">
        <f>+ปทุมธานี!M5+ปทุมธานี!M22+ปทุมธานี!M39+ปทุมธานี!M57+ปทุมธานี!M75+ปทุมธานี!M92+ปทุมธานี!M109+ปทุมธานี!M126+ปทุมธานี!M144+ปทุมธานี!M161+ปทุมธานี!M178+ปทุมธานี!M195+ปทุมธานี!M212</f>
        <v>8519.6316999999999</v>
      </c>
      <c r="N5" s="6">
        <f>+ปทุมธานี!N5+ปทุมธานี!N22+ปทุมธานี!N39+ปทุมธานี!N57+ปทุมธานี!N75+ปทุมธานี!N92+ปทุมธานี!N109+ปทุมธานี!N126+ปทุมธานี!N144+ปทุมธานี!N161+ปทุมธานี!N178+ปทุมธานี!N195+ปทุมธานี!N212</f>
        <v>16.79</v>
      </c>
      <c r="O5" s="6">
        <f>+ปทุมธานี!O5+ปทุมธานี!O22+ปทุมธานี!O39+ปทุมธานี!O57+ปทุมธานี!O75+ปทุมธานี!O92+ปทุมธานี!O109+ปทุมธานี!O126+ปทุมธานี!O144+ปทุมธานี!O161+ปทุมธานี!O178+ปทุมธานี!O195+ปทุมธานี!O212</f>
        <v>16.63</v>
      </c>
      <c r="P5" s="6">
        <f>+ปทุมธานี!P5+ปทุมธานี!P22+ปทุมธานี!P39+ปทุมธานี!P57+ปทุมธานี!P75+ปทุมธานี!P92+ปทุมธานี!P109+ปทุมธานี!P126+ปทุมธานี!P144+ปทุมธานี!P161+ปทุมธานี!P178+ปทุมธานี!P195+ปทุมธานี!P212</f>
        <v>22.409999999999997</v>
      </c>
      <c r="Q5" s="6">
        <f>+ปทุมธานี!Q5+ปทุมธานี!Q22+ปทุมธานี!Q39+ปทุมธานี!Q57+ปทุมธานี!Q75+ปทุมธานี!Q92+ปทุมธานี!Q109+ปทุมธานี!Q126+ปทุมธานี!Q144+ปทุมธานี!Q161+ปทุมธานี!Q178+ปทุมธานี!Q195+ปทุมธานี!Q212</f>
        <v>22.09</v>
      </c>
    </row>
    <row r="6" spans="1:17" ht="23.25" thickBot="1" x14ac:dyDescent="0.4">
      <c r="A6" s="1" t="s">
        <v>8</v>
      </c>
      <c r="B6" s="6">
        <f>+ปทุมธานี!B6+ปทุมธานี!B23+ปทุมธานี!B40+ปทุมธานี!B58+ปทุมธานี!B76+ปทุมธานี!B93+ปทุมธานี!B110+ปทุมธานี!B127+ปทุมธานี!B145+ปทุมธานี!B162+ปทุมธานี!B179+ปทุมธานี!B196+ปทุมธานี!B213</f>
        <v>4054</v>
      </c>
      <c r="C6" s="6">
        <f>+ปทุมธานี!C6+ปทุมธานี!C23+ปทุมธานี!C40+ปทุมธานี!C58+ปทุมธานี!C76+ปทุมธานี!C93+ปทุมธานี!C110+ปทุมธานี!C127+ปทุมธานี!C145+ปทุมธานี!C162+ปทุมธานี!C179+ปทุมธานี!C196+ปทุมธานี!C213</f>
        <v>4452</v>
      </c>
      <c r="D6" s="6">
        <f>+ปทุมธานี!D6+ปทุมธานี!D23+ปทุมธานี!D40+ปทุมธานี!D58+ปทุมธานี!D76+ปทุมธานี!D93+ปทุมธานี!D110+ปทุมธานี!D127+ปทุมธานี!D145+ปทุมธานี!D162+ปทุมธานี!D179+ปทุมธานี!D196+ปทุมธานี!D213</f>
        <v>4915</v>
      </c>
      <c r="E6" s="6">
        <f>+ปทุมธานี!E6+ปทุมธานี!E23+ปทุมธานี!E40+ปทุมธานี!E58+ปทุมธานี!E76+ปทุมธานี!E93+ปทุมธานี!E110+ปทุมธานี!E127+ปทุมธานี!E145+ปทุมธานี!E162+ปทุมธานี!E179+ปทุมธานี!E196+ปทุมธานี!E213</f>
        <v>4356</v>
      </c>
      <c r="F6" s="6">
        <f>+ปทุมธานี!F6+ปทุมธานี!F23+ปทุมธานี!F40+ปทุมธานี!F58+ปทุมธานี!F76+ปทุมธานี!F93+ปทุมธานี!F110+ปทุมธานี!F127+ปทุมธานี!F145+ปทุมธานี!F162+ปทุมธานี!F179+ปทุมธานี!F196+ปทุมธานี!F213</f>
        <v>6330.5855000000001</v>
      </c>
      <c r="G6" s="6">
        <f>+ปทุมธานี!G6+ปทุมธานี!G23+ปทุมธานี!G40+ปทุมธานี!G58+ปทุมธานี!G76+ปทุมธานี!G93+ปทุมธานี!G110+ปทุมธานี!G127+ปทุมธานี!G145+ปทุมธานี!G162+ปทุมธานี!G179+ปทุมธานี!G196+ปทุมธานี!G213</f>
        <v>6956.2631000000001</v>
      </c>
      <c r="H6" s="6">
        <f>+ปทุมธานี!H6+ปทุมธานี!H23+ปทุมธานี!H40+ปทุมธานี!H58+ปทุมธานี!H76+ปทุมธานี!H93+ปทุมธานี!H110+ปทุมธานี!H127+ปทุมธานี!H145+ปทุมธานี!H162+ปทุมธานี!H179+ปทุมธานี!H196+ปทุมธานี!H213</f>
        <v>8992.8862000000008</v>
      </c>
      <c r="I6" s="6">
        <f>+ปทุมธานี!I6+ปทุมธานี!I23+ปทุมธานี!I40+ปทุมธานี!I58+ปทุมธานี!I76+ปทุมธานี!I93+ปทุมธานี!I110+ปทุมธานี!I127+ปทุมธานี!I145+ปทุมธานี!I162+ปทุมธานี!I179+ปทุมธานี!I196+ปทุมธานี!I213</f>
        <v>8171.6840999999995</v>
      </c>
      <c r="J6" s="6">
        <f>+ปทุมธานี!J6+ปทุมธานี!J23+ปทุมธานี!J40+ปทุมธานี!J58+ปทุมธานี!J76+ปทุมธานี!J93+ปทุมธานี!J110+ปทุมธานี!J127+ปทุมธานี!J145+ปทุมธานี!J162+ปทุมธานี!J179+ปทุมธานี!J196+ปทุมธานี!J213</f>
        <v>6307.006699999999</v>
      </c>
      <c r="K6" s="6">
        <f>+ปทุมธานี!K6+ปทุมธานี!K23+ปทุมธานี!K40+ปทุมธานี!K58+ปทุมธานี!K76+ปทุมธานี!K93+ปทุมธานี!K110+ปทุมธานี!K127+ปทุมธานี!K145+ปทุมธานี!K162+ปทุมธานี!K179+ปทุมธานี!K196+ปทุมธานี!K213</f>
        <v>6935.8225000000002</v>
      </c>
      <c r="L6" s="6">
        <f>+ปทุมธานี!L6+ปทุมธานี!L23+ปทุมธานี!L40+ปทุมธานี!L58+ปทุมธานี!L76+ปทุมธานี!L93+ปทุมธานี!L110+ปทุมธานี!L127+ปทุมธานี!L145+ปทุมธานี!L162+ปทุมธานี!L179+ปทุมธานี!L196+ปทุมธานี!L213</f>
        <v>8958.7695999999996</v>
      </c>
      <c r="M6" s="6">
        <f>+ปทุมธานี!M6+ปทุมธานี!M23+ปทุมธานี!M40+ปทุมธานี!M58+ปทุมธานี!M76+ปทุมธานี!M93+ปทุมธานี!M110+ปทุมธานี!M127+ปทุมธานี!M145+ปทุมธานี!M162+ปทุมธานี!M179+ปทุมธานี!M196+ปทุมธานี!M213</f>
        <v>8148.7561000000005</v>
      </c>
      <c r="N6" s="6">
        <f>+ปทุมธานี!N6+ปทุมธานี!N23+ปทุมธานี!N40+ปทุมธานี!N58+ปทุมธานี!N76+ปทุมธานี!N93+ปทุมธานี!N110+ปทุมธานี!N127+ปทุมธานี!N145+ปทุมธานี!N162+ปทุมธานี!N179+ปทุมธานี!N196+ปทุมธานี!N213</f>
        <v>17.079999999999998</v>
      </c>
      <c r="O6" s="6">
        <f>+ปทุมธานี!O6+ปทุมธานี!O23+ปทุมธานี!O40+ปทุมธานี!O58+ปทุมธานี!O76+ปทุมธานี!O93+ปทุมธานี!O110+ปทุมธานี!O127+ปทุมธานี!O145+ปทุมธานี!O162+ปทุมธานี!O179+ปทุมธานี!O196+ปทุมธานี!O213</f>
        <v>16.799999999999997</v>
      </c>
      <c r="P6" s="6">
        <f>+ปทุมธานี!P6+ปทุมธานี!P23+ปทุมธานี!P40+ปทุมธานี!P58+ปทุมธานี!P76+ปทุมธานี!P93+ปทุมธานี!P110+ปทุมธานี!P127+ปทุมธานี!P145+ปทุมธานี!P162+ปทุมธานี!P179+ปทุมธานี!P196+ปทุมธานี!P213</f>
        <v>21.83</v>
      </c>
      <c r="Q6" s="6">
        <f>+ปทุมธานี!Q6+ปทุมธานี!Q23+ปทุมธานี!Q40+ปทุมธานี!Q58+ปทุมธานี!Q76+ปทุมธานี!Q93+ปทุมธานี!Q110+ปทุมธานี!Q127+ปทุมธานี!Q145+ปทุมธานี!Q162+ปทุมธานี!Q179+ปทุมธานี!Q196+ปทุมธานี!Q213</f>
        <v>21.590000000000003</v>
      </c>
    </row>
    <row r="7" spans="1:17" ht="23.25" thickBot="1" x14ac:dyDescent="0.4">
      <c r="A7" s="5" t="s">
        <v>9</v>
      </c>
      <c r="B7" s="6">
        <f>+ปทุมธานี!B7+ปทุมธานี!B24+ปทุมธานี!B41+ปทุมธานี!B59+ปทุมธานี!B77+ปทุมธานี!B94+ปทุมธานี!B111+ปทุมธานี!B128+ปทุมธานี!B146+ปทุมธานี!B163+ปทุมธานี!B180+ปทุมธานี!B197+ปทุมธานี!B214</f>
        <v>3900</v>
      </c>
      <c r="C7" s="6">
        <f>+ปทุมธานี!C7+ปทุมธานี!C24+ปทุมธานี!C41+ปทุมธานี!C59+ปทุมธานี!C77+ปทุมธานี!C94+ปทุมธานี!C111+ปทุมธานี!C128+ปทุมธานี!C146+ปทุมธานี!C163+ปทุมธานี!C180+ปทุมธานี!C197+ปทุมธานี!C214</f>
        <v>4414</v>
      </c>
      <c r="D7" s="6">
        <f>+ปทุมธานี!D7+ปทุมธานี!D24+ปทุมธานี!D41+ปทุมธานี!D59+ปทุมธานี!D77+ปทุมธานี!D94+ปทุมธานี!D111+ปทุมธานี!D128+ปทุมธานี!D146+ปทุมธานี!D163+ปทุมธานี!D180+ปทุมธานี!D197+ปทุมธานี!D214</f>
        <v>4716</v>
      </c>
      <c r="E7" s="6">
        <f>+ปทุมธานี!E7+ปทุมธานี!E24+ปทุมธานี!E41+ปทุมธานี!E59+ปทุมธานี!E77+ปทุมธานี!E94+ปทุมธานี!E111+ปทุมธานี!E128+ปทุมธานี!E146+ปทุมธานี!E163+ปทุมธานี!E180+ปทุมธานี!E197+ปทุมธานี!E214</f>
        <v>2850</v>
      </c>
      <c r="F7" s="6">
        <f>+ปทุมธานี!F7+ปทุมธานี!F24+ปทุมธานี!F41+ปทุมธานี!F59+ปทุมธานี!F77+ปทุมธานี!F94+ปทุมธานี!F111+ปทุมธานี!F128+ปทุมธานี!F146+ปทุมธานี!F163+ปทุมธานี!F180+ปทุมธานี!F197+ปทุมธานี!F214</f>
        <v>6380.4444000000003</v>
      </c>
      <c r="G7" s="6">
        <f>+ปทุมธานี!G7+ปทุมธานี!G24+ปทุมธานี!G41+ปทุมธานี!G59+ปทุมธานี!G77+ปทุมธานี!G94+ปทุมธานี!G111+ปทุมธานี!G128+ปทุมธานี!G146+ปทุมธานี!G163+ปทุมธานี!G180+ปทุมธานี!G197+ปทุมธานี!G214</f>
        <v>7055.2184999999999</v>
      </c>
      <c r="H7" s="6">
        <f>+ปทุมธานี!H7+ปทุมธานี!H24+ปทุมธานี!H41+ปทุมธานี!H59+ปทุมธานี!H77+ปทุมธานี!H94+ปทุมธานี!H111+ปทุมธานี!H128+ปทุมธานี!H146+ปทุมธานี!H163+ปทุมธานี!H180+ปทุมธานี!H197+ปทุมธานี!H214</f>
        <v>9161.6226000000006</v>
      </c>
      <c r="I7" s="6">
        <f>+ปทุมธานี!I7+ปทุมธานี!I24+ปทุมธานี!I41+ปทุมธานี!I59+ปทุมธานี!I77+ปทุมธานี!I94+ปทุมธานี!I111+ปทุมธานี!I128+ปทุมธานี!I146+ปทุมธานี!I163+ปทุมธานี!I180+ปทุมธานี!I197+ปทุมธานี!I214</f>
        <v>6064.3001000000004</v>
      </c>
      <c r="J7" s="6">
        <f>+ปทุมธานี!J7+ปทุมธานี!J24+ปทุมธานี!J41+ปทุมธานี!J59+ปทุมธานี!J77+ปทุมธานี!J94+ปทุมธานี!J111+ปทุมธานี!J128+ปทุมธานี!J146+ปทุมธานี!J163+ปทุมธานี!J180+ปทุมธานี!J197+ปทุมธานี!J214</f>
        <v>6357.6968000000006</v>
      </c>
      <c r="K7" s="6">
        <f>+ปทุมธานี!K7+ปทุมธานี!K24+ปทุมธานี!K41+ปทุมธานี!K59+ปทุมธานี!K77+ปทุมธานี!K94+ปทุมธานี!K111+ปทุมธานี!K128+ปทุมธานี!K146+ปทุมธานี!K163+ปทุมธานี!K180+ปทุมธานี!K197+ปทุมธานี!K214</f>
        <v>7032.4842000000008</v>
      </c>
      <c r="L7" s="6">
        <f>+ปทุมธานี!L7+ปทุมธานี!L24+ปทุมธานี!L41+ปทุมธานี!L59+ปทุมธานี!L77+ปทุมธานี!L94+ปทุมธานี!L111+ปทุมธานี!L128+ปทุมธานี!L146+ปทุมธานี!L163+ปทุมธานี!L180+ปทุมธานี!L197+ปทุมธานี!L214</f>
        <v>9129.0210999999999</v>
      </c>
      <c r="M7" s="6">
        <f>+ปทุมธานี!M7+ปทุมธานี!M24+ปทุมธานี!M41+ปทุมธานี!M59+ปทุมธานี!M77+ปทุมธานี!M94+ปทุมธานี!M111+ปทุมธานี!M128+ปทุมธานี!M146+ปทุมธานี!M163+ปทุมธานี!M180+ปทุมธานี!M197+ปทุมธานี!M214</f>
        <v>6048.0481</v>
      </c>
      <c r="N7" s="6">
        <f>+ปทุมธานี!N7+ปทุมธานี!N24+ปทุมธานี!N41+ปทุมธานี!N59+ปทุมธานี!N77+ปทุมธานี!N94+ปทุมธานี!N111+ปทุมธานี!N128+ปทุมธานี!N146+ปทุมธานี!N163+ปทุมธานี!N180+ปทุมธานี!N197+ปทุมธานี!N214</f>
        <v>17.329999999999998</v>
      </c>
      <c r="O7" s="6">
        <f>+ปทุมธานี!O7+ปทุมธานี!O24+ปทุมธานี!O41+ปทุมธานี!O59+ปทุมธานี!O77+ปทุมธานี!O94+ปทุมธานี!O111+ปทุมธานี!O128+ปทุมธานี!O146+ปทุมธานี!O163+ปทุมธานี!O180+ปทุมธานี!O197+ปทุมธานี!O214</f>
        <v>16.95</v>
      </c>
      <c r="P7" s="6">
        <f>+ปทุมธานี!P7+ปทุมธานี!P24+ปทุมธานี!P41+ปทุมธานี!P59+ปทุมธานี!P77+ปทุมธานี!P94+ปทุมธานี!P111+ปทุมธานี!P128+ปทุมธานี!P146+ปทุมธานี!P163+ปทุมธานี!P180+ปทุมธานี!P197+ปทุมธานี!P214</f>
        <v>23.069999999999997</v>
      </c>
      <c r="Q7" s="6">
        <f>+ปทุมธานี!Q7+ปทุมธานี!Q24+ปทุมธานี!Q41+ปทุมธานี!Q59+ปทุมธานี!Q77+ปทุมธานี!Q94+ปทุมธานี!Q111+ปทุมธานี!Q128+ปทุมธานี!Q146+ปทุมธานี!Q163+ปทุมธานี!Q180+ปทุมธานี!Q197+ปทุมธานี!Q214</f>
        <v>22.04</v>
      </c>
    </row>
    <row r="8" spans="1:17" ht="23.25" thickBot="1" x14ac:dyDescent="0.4">
      <c r="A8" s="1" t="s">
        <v>10</v>
      </c>
      <c r="B8" s="6">
        <f>+ปทุมธานี!B8+ปทุมธานี!B25+ปทุมธานี!B42+ปทุมธานี!B60+ปทุมธานี!B78+ปทุมธานี!B95+ปทุมธานี!B112+ปทุมธานี!B129+ปทุมธานี!B147+ปทุมธานี!B164+ปทุมธานี!B181+ปทุมธานี!B198+ปทุมธานี!B215</f>
        <v>4398</v>
      </c>
      <c r="C8" s="6">
        <f>+ปทุมธานี!C8+ปทุมธานี!C25+ปทุมธานี!C42+ปทุมธานี!C60+ปทุมธานี!C78+ปทุมธานี!C95+ปทุมธานี!C112+ปทุมธานี!C129+ปทุมธานี!C147+ปทุมธานี!C164+ปทุมธานี!C181+ปทุมธานี!C198+ปทุมธานี!C215</f>
        <v>4346</v>
      </c>
      <c r="D8" s="6">
        <f>+ปทุมธานี!D8+ปทุมธานี!D25+ปทุมธานี!D42+ปทุมธานี!D60+ปทุมธานี!D78+ปทุมธานี!D95+ปทุมธานี!D112+ปทุมธานี!D129+ปทุมธานี!D147+ปทุมธานี!D164+ปทุมธานี!D181+ปทุมธานี!D198+ปทุมธานี!D215</f>
        <v>4595</v>
      </c>
      <c r="E8" s="6">
        <f>+ปทุมธานี!E8+ปทุมธานี!E25+ปทุมธานี!E42+ปทุมธานี!E60+ปทุมธานี!E78+ปทุมธานี!E95+ปทุมธานี!E112+ปทุมธานี!E129+ปทุมธานี!E147+ปทุมธานี!E164+ปทุมธานี!E181+ปทุมธานี!E198+ปทุมธานี!E215</f>
        <v>216</v>
      </c>
      <c r="F8" s="6">
        <f>+ปทุมธานี!F8+ปทุมธานี!F25+ปทุมธานี!F42+ปทุมธานี!F60+ปทุมธานี!F78+ปทุมธานี!F95+ปทุมธานี!F112+ปทุมธานี!F129+ปทุมธานี!F147+ปทุมธานี!F164+ปทุมธานี!F181+ปทุมธานี!F198+ปทุมธานี!F215</f>
        <v>6580.7204000000002</v>
      </c>
      <c r="G8" s="6">
        <f>+ปทุมธานี!G8+ปทุมธานี!G25+ปทุมธานี!G42+ปทุมธานี!G60+ปทุมธานี!G78+ปทุมธานี!G95+ปทุมธานี!G112+ปทุมธานี!G129+ปทุมธานี!G147+ปทุมธานี!G164+ปทุมธานี!G181+ปทุมธานี!G198+ปทุมธานี!G215</f>
        <v>7022.7201999999997</v>
      </c>
      <c r="H8" s="6">
        <f>+ปทุมธานี!H8+ปทุมธานี!H25+ปทุมธานี!H42+ปทุมธานี!H60+ปทุมธานี!H78+ปทุมธานี!H95+ปทุมธานี!H112+ปทุมธานี!H129+ปทุมธานี!H147+ปทุมธานี!H164+ปทุมธานี!H181+ปทุมธานี!H198+ปทุมธานี!H215</f>
        <v>8854.121799999999</v>
      </c>
      <c r="I8" s="6">
        <f>+ปทุมธานี!I8+ปทุมธานี!I25+ปทุมธานี!I42+ปทุมธานี!I60+ปทุมธานี!I78+ปทุมธานี!I95+ปทุมธานี!I112+ปทุมธานี!I129+ปทุมธานี!I147+ปทุมธานี!I164+ปทุมธานี!I181+ปทุมธานี!I198+ปทุมธานี!I215</f>
        <v>656.82330000000002</v>
      </c>
      <c r="J8" s="6">
        <f>+ปทุมธานี!J8+ปทุมธานี!J25+ปทุมธานี!J42+ปทุมธานี!J60+ปทุมธานี!J78+ปทุมธานี!J95+ปทุมธานี!J112+ปทุมธานี!J129+ปทุมธานี!J147+ปทุมธานี!J164+ปทุมธานี!J181+ปทุมธานี!J198+ปทุมธานี!J215</f>
        <v>6549.232</v>
      </c>
      <c r="K8" s="6">
        <f>+ปทุมธานี!K8+ปทุมธานี!K25+ปทุมธานี!K42+ปทุมธานี!K60+ปทุมธานี!K78+ปทุมธานี!K95+ปทุมธานี!K112+ปทุมธานี!K129+ปทุมธานี!K147+ปทุมธานี!K164+ปทุมธานี!K181+ปทุมธานี!K198+ปทุมธานี!K215</f>
        <v>6996.0554000000002</v>
      </c>
      <c r="L8" s="6">
        <f>+ปทุมธานี!L8+ปทุมธานี!L25+ปทุมธานี!L42+ปทุมธานี!L60+ปทุมธานี!L78+ปทุมธานี!L95+ปทุมธานี!L112+ปทุมธานี!L129+ปทุมธานี!L147+ปทุมธานี!L164+ปทุมธานี!L181+ปทุมธานี!L198+ปทุมธานี!L215</f>
        <v>8826.8834000000006</v>
      </c>
      <c r="M8" s="6">
        <f>+ปทุมธานี!M8+ปทุมธานี!M25+ปทุมธานี!M42+ปทุมธานี!M60+ปทุมธานี!M78+ปทุมธานี!M95+ปทุมธานี!M112+ปทุมธานี!M129+ปทุมธานี!M147+ปทุมธานี!M164+ปทุมธานี!M181+ปทุมธานี!M198+ปทุมธานี!M215</f>
        <v>653.20929999999998</v>
      </c>
      <c r="N8" s="6">
        <f>+ปทุมธานี!N8+ปทุมธานี!N25+ปทุมธานี!N42+ปทุมธานี!N60+ปทุมธานี!N78+ปทุมธานี!N95+ปทุมธานี!N112+ปทุมธานี!N129+ปทุมธานี!N147+ปทุมธานี!N164+ปทุมธานี!N181+ปทุมธานี!N198+ปทุมธานี!N215</f>
        <v>16.099999999999998</v>
      </c>
      <c r="O8" s="6">
        <f>+ปทุมธานี!O8+ปทุมธานี!O25+ปทุมธานี!O42+ปทุมธานี!O60+ปทุมธานี!O78+ปทุมธานี!O95+ปทุมธานี!O112+ปทุมธานี!O129+ปทุมธานี!O147+ปทุมธานี!O164+ปทุมธานี!O181+ปทุมธานี!O198+ปทุมธานี!O215</f>
        <v>17.410000000000004</v>
      </c>
      <c r="P8" s="6">
        <f>+ปทุมธานี!P8+ปทุมธานี!P25+ปทุมธานี!P42+ปทุมธานี!P60+ปทุมธานี!P78+ปทุมธานี!P95+ปทุมธานี!P112+ปทุมธานี!P129+ปทุมธานี!P147+ปทุมธานี!P164+ปทุมธานี!P181+ปทุมธานี!P198+ปทุมธานี!P215</f>
        <v>23.18</v>
      </c>
      <c r="Q8" s="6">
        <f>+ปทุมธานี!Q8+ปทุมธานี!Q25+ปทุมธานี!Q42+ปทุมธานี!Q60+ปทุมธานี!Q78+ปทุมธานี!Q95+ปทุมธานี!Q112+ปทุมธานี!Q129+ปทุมธานี!Q147+ปทุมธานี!Q164+ปทุมธานี!Q181+ปทุมธานี!Q198+ปทุมธานี!Q215</f>
        <v>18.950000000000003</v>
      </c>
    </row>
    <row r="9" spans="1:17" ht="23.25" thickBot="1" x14ac:dyDescent="0.4">
      <c r="A9" s="5" t="s">
        <v>11</v>
      </c>
      <c r="B9" s="6">
        <f>+ปทุมธานี!B9+ปทุมธานี!B26+ปทุมธานี!B43+ปทุมธานี!B61+ปทุมธานี!B79+ปทุมธานี!B96+ปทุมธานี!B113+ปทุมธานี!B130+ปทุมธานี!B148+ปทุมธานี!B165+ปทุมธานี!B182+ปทุมธานี!B199+ปทุมธานี!B216</f>
        <v>3963</v>
      </c>
      <c r="C9" s="6">
        <f>+ปทุมธานี!C9+ปทุมธานี!C26+ปทุมธานี!C43+ปทุมธานี!C61+ปทุมธานี!C79+ปทุมธานี!C96+ปทุมธานี!C113+ปทุมธานี!C130+ปทุมธานี!C148+ปทุมธานี!C165+ปทุมธานี!C182+ปทุมธานี!C199+ปทุมธานี!C216</f>
        <v>4305</v>
      </c>
      <c r="D9" s="6">
        <f>+ปทุมธานี!D9+ปทุมธานี!D26+ปทุมธานี!D43+ปทุมธานี!D61+ปทุมธานี!D79+ปทุมธานี!D96+ปทุมธานี!D113+ปทุมธานี!D130+ปทุมธานี!D148+ปทุมธานี!D165+ปทุมธานี!D182+ปทุมธานี!D199+ปทุมธานี!D216</f>
        <v>4767</v>
      </c>
      <c r="E9" s="6">
        <f>+ปทุมธานี!E9+ปทุมธานี!E26+ปทุมธานี!E43+ปทุมธานี!E61+ปทุมธานี!E79+ปทุมธานี!E96+ปทุมธานี!E113+ปทุมธานี!E130+ปทุมธานี!E148+ปทุมธานี!E165+ปทุมธานี!E182+ปทุมธานี!E199+ปทุมธานี!E216</f>
        <v>0</v>
      </c>
      <c r="F9" s="6">
        <f>+ปทุมธานี!F9+ปทุมธานี!F26+ปทุมธานี!F43+ปทุมธานี!F61+ปทุมธานี!F79+ปทุมธานี!F96+ปทุมธานี!F113+ปทุมธานี!F130+ปทุมธานี!F148+ปทุมธานี!F165+ปทุมธานี!F182+ปทุมธานี!F199+ปทุมธานี!F216</f>
        <v>6250.906500000001</v>
      </c>
      <c r="G9" s="6">
        <f>+ปทุมธานี!G9+ปทุมธานี!G26+ปทุมธานี!G43+ปทุมธานี!G61+ปทุมธานี!G79+ปทุมธานี!G96+ปทุมธานี!G113+ปทุมธานี!G130+ปทุมธานี!G148+ปทุมธานี!G165+ปทุมธานี!G182+ปทุมธานี!G199+ปทุมธานี!G216</f>
        <v>6995.2581999999984</v>
      </c>
      <c r="H9" s="6">
        <f>+ปทุมธานี!H9+ปทุมธานี!H26+ปทุมธานี!H43+ปทุมธานี!H61+ปทุมธานี!H79+ปทุมธานี!H96+ปทุมธานี!H113+ปทุมธานี!H130+ปทุมธานี!H148+ปทุมธานี!H165+ปทุมธานี!H182+ปทุมธานี!H199+ปทุมธานี!H216</f>
        <v>9140.8405999999995</v>
      </c>
      <c r="I9" s="6">
        <f>+ปทุมธานี!I9+ปทุมธานี!I26+ปทุมธานี!I43+ปทุมธานี!I61+ปทุมธานี!I79+ปทุมธานี!I96+ปทุมธานี!I113+ปทุมธานี!I130+ปทุมธานี!I148+ปทุมธานี!I165+ปทุมธานี!I182+ปทุมธานี!I199+ปทุมธานี!I216</f>
        <v>0</v>
      </c>
      <c r="J9" s="6">
        <f>+ปทุมธานี!J9+ปทุมธานี!J26+ปทุมธานี!J43+ปทุมธานี!J61+ปทุมธานี!J79+ปทุมธานี!J96+ปทุมธานี!J113+ปทุมธานี!J130+ปทุมธานี!J148+ปทุมธานี!J165+ปทุมธานี!J182+ปทุมธานี!J199+ปทุมธานี!J216</f>
        <v>6218.2485000000006</v>
      </c>
      <c r="K9" s="6">
        <f>+ปทุมธานี!K9+ปทุมธานี!K26+ปทุมธานี!K43+ปทุมธานี!K61+ปทุมธานี!K79+ปทุมธานี!K96+ปทุมธานี!K113+ปทุมธานี!K130+ปทุมธานี!K148+ปทุมธานี!K165+ปทุมธานี!K182+ปทุมธานี!K199+ปทุมธานี!K216</f>
        <v>6968.8677000000007</v>
      </c>
      <c r="L9" s="6">
        <f>+ปทุมธานี!L9+ปทุมธานี!L26+ปทุมธานี!L43+ปทุมธานี!L61+ปทุมธานี!L79+ปทุมธานี!L96+ปทุมธานี!L113+ปทุมธานี!L130+ปทุมธานี!L148+ปทุมธานี!L165+ปทุมธานี!L182+ปทุมธานี!L199+ปทุมธานี!L216</f>
        <v>9106.4524999999994</v>
      </c>
      <c r="M9" s="6">
        <f>+ปทุมธานี!M9+ปทุมธานี!M26+ปทุมธานี!M43+ปทุมธานี!M61+ปทุมธานี!M79+ปทุมธานี!M96+ปทุมธานี!M113+ปทุมธานี!M130+ปทุมธานี!M148+ปทุมธานี!M165+ปทุมธานี!M182+ปทุมธานี!M199+ปทุมธานี!M216</f>
        <v>0</v>
      </c>
      <c r="N9" s="6">
        <f>+ปทุมธานี!N9+ปทุมธานี!N26+ปทุมธานี!N43+ปทุมธานี!N61+ปทุมธานี!N79+ปทุมธานี!N96+ปทุมธานี!N113+ปทุมธานี!N130+ปทุมธานี!N148+ปทุมธานี!N165+ปทุมธานี!N182+ปทุมธานี!N199+ปทุมธานี!N216</f>
        <v>16.559999999999999</v>
      </c>
      <c r="O9" s="6">
        <f>+ปทุมธานี!O9+ปทุมธานี!O26+ปทุมธานี!O43+ปทุมธานี!O61+ปทุมธานี!O79+ปทุมธานี!O96+ปทุมธานี!O113+ปทุมธานี!O130+ปทุมธานี!O148+ปทุมธานี!O165+ปทุมธานี!O182+ปทุมธานี!O199+ปทุมธานี!O216</f>
        <v>16.97</v>
      </c>
      <c r="P9" s="6">
        <f>+ปทุมธานี!P9+ปทุมธานี!P26+ปทุมธานี!P43+ปทุมธานี!P61+ปทุมธานี!P79+ปทุมธานี!P96+ปทุมธานี!P113+ปทุมธานี!P130+ปทุมธานี!P148+ปทุมธานี!P165+ปทุมธานี!P182+ปทุมธานี!P199+ปทุมธานี!P216</f>
        <v>22.919999999999998</v>
      </c>
      <c r="Q9" s="6">
        <f>+ปทุมธานี!Q9+ปทุมธานี!Q26+ปทุมธานี!Q43+ปทุมธานี!Q61+ปทุมธานี!Q79+ปทุมธานี!Q96+ปทุมธานี!Q113+ปทุมธานี!Q130+ปทุมธานี!Q148+ปทุมธานี!Q165+ปทุมธานี!Q182+ปทุมธานี!Q199+ปทุมธานี!Q216</f>
        <v>0</v>
      </c>
    </row>
    <row r="10" spans="1:17" ht="23.25" thickBot="1" x14ac:dyDescent="0.4">
      <c r="A10" s="1" t="s">
        <v>12</v>
      </c>
      <c r="B10" s="6">
        <f>+ปทุมธานี!B10+ปทุมธานี!B27+ปทุมธานี!B44+ปทุมธานี!B62+ปทุมธานี!B80+ปทุมธานี!B97+ปทุมธานี!B114+ปทุมธานี!B131+ปทุมธานี!B149+ปทุมธานี!B166+ปทุมธานี!B183+ปทุมธานี!B200+ปทุมธานี!B217</f>
        <v>4264</v>
      </c>
      <c r="C10" s="6">
        <f>+ปทุมธานี!C10+ปทุมธานี!C27+ปทุมธานี!C44+ปทุมธานี!C62+ปทุมธานี!C80+ปทุมธานี!C97+ปทุมธานี!C114+ปทุมธานี!C131+ปทุมธานี!C149+ปทุมธานี!C166+ปทุมธานี!C183+ปทุมธานี!C200+ปทุมธานี!C217</f>
        <v>4664</v>
      </c>
      <c r="D10" s="6">
        <f>+ปทุมธานี!D10+ปทุมธานี!D27+ปทุมธานี!D44+ปทุมธานี!D62+ปทุมธานี!D80+ปทุมธานี!D97+ปทุมธานี!D114+ปทุมธานี!D131+ปทุมธานี!D149+ปทุมธานี!D166+ปทุมธานี!D183+ปทุมธานี!D200+ปทุมธานี!D217</f>
        <v>5121</v>
      </c>
      <c r="E10" s="6">
        <f>+ปทุมธานี!E10+ปทุมธานี!E27+ปทุมธานี!E44+ปทุมธานี!E62+ปทุมธานี!E80+ปทุมธานี!E97+ปทุมธานี!E114+ปทุมธานี!E131+ปทุมธานี!E149+ปทุมธานี!E166+ปทุมธานี!E183+ปทุมธานี!E200+ปทุมธานี!E217</f>
        <v>0</v>
      </c>
      <c r="F10" s="6">
        <f>+ปทุมธานี!F10+ปทุมธานี!F27+ปทุมธานี!F44+ปทุมธานี!F62+ปทุมธานี!F80+ปทุมธานี!F97+ปทุมธานี!F114+ปทุมธานี!F131+ปทุมธานี!F149+ปทุมธานี!F166+ปทุมธานี!F183+ปทุมธานี!F200+ปทุมธานี!F217</f>
        <v>6928.9799999999987</v>
      </c>
      <c r="G10" s="6">
        <f>+ปทุมธานี!G10+ปทุมธานี!G27+ปทุมธานี!G44+ปทุมธานี!G62+ปทุมธานี!G80+ปทุมธานี!G97+ปทุมธานี!G114+ปทุมธานี!G131+ปทุมธานี!G149+ปทุมธานี!G166+ปทุมธานี!G183+ปทุมธานี!G200+ปทุมธานี!G217</f>
        <v>8003.9672</v>
      </c>
      <c r="H10" s="6">
        <f>+ปทุมธานี!H10+ปทุมธานี!H27+ปทุมธานี!H44+ปทุมธานี!H62+ปทุมธานี!H80+ปทุมธานี!H97+ปทุมธานี!H114+ปทุมธานี!H131+ปทุมธานี!H149+ปทุมธานี!H166+ปทุมธานี!H183+ปทุมธานี!H200+ปทุมธานี!H217</f>
        <v>10132.9755</v>
      </c>
      <c r="I10" s="6">
        <f>+ปทุมธานี!I10+ปทุมธานี!I27+ปทุมธานี!I44+ปทุมธานี!I62+ปทุมธานี!I80+ปทุมธานี!I97+ปทุมธานี!I114+ปทุมธานี!I131+ปทุมธานี!I149+ปทุมธานี!I166+ปทุมธานี!I183+ปทุมธานี!I200+ปทุมธานี!I217</f>
        <v>0</v>
      </c>
      <c r="J10" s="6">
        <f>+ปทุมธานี!J10+ปทุมธานี!J27+ปทุมธานี!J44+ปทุมธานี!J62+ปทุมธานี!J80+ปทุมธานี!J97+ปทุมธานี!J114+ปทุมธานี!J131+ปทุมธานี!J149+ปทุมธานี!J166+ปทุมธานี!J183+ปทุมธานี!J200+ปทุมธานี!J217</f>
        <v>6899.3493999999992</v>
      </c>
      <c r="K10" s="6">
        <f>+ปทุมธานี!K10+ปทุมธานี!K27+ปทุมธานี!K44+ปทุมธานี!K62+ปทุมธานี!K80+ปทุมธานี!K97+ปทุมธานี!K114+ปทุมธานี!K131+ปทุมธานี!K149+ปทุมธานี!K166+ปทุมธานี!K183+ปทุมธานี!K200+ปทุมธานี!K217</f>
        <v>7972.3801999999996</v>
      </c>
      <c r="L10" s="6">
        <f>+ปทุมธานี!L10+ปทุมธานี!L27+ปทุมธานี!L44+ปทุมธานี!L62+ปทุมธานี!L80+ปทุมธานี!L97+ปทุมธานี!L114+ปทุมธานี!L131+ปทุมธานี!L149+ปทุมธานี!L166+ปทุมธานี!L183+ปทุมธานี!L200+ปทุมธานี!L217</f>
        <v>10094.002900000001</v>
      </c>
      <c r="M10" s="6">
        <f>+ปทุมธานี!M10+ปทุมธานี!M27+ปทุมธานี!M44+ปทุมธานี!M62+ปทุมธานี!M80+ปทุมธานี!M97+ปทุมธานี!M114+ปทุมธานี!M131+ปทุมธานี!M149+ปทุมธานี!M166+ปทุมธานี!M183+ปทุมธานี!M200+ปทุมธานี!M217</f>
        <v>0</v>
      </c>
      <c r="N10" s="6">
        <f>+ปทุมธานี!N10+ปทุมธานี!N27+ปทุมธานี!N44+ปทุมธานี!N62+ปทุมธานี!N80+ปทุมธานี!N97+ปทุมธานี!N114+ปทุมธานี!N131+ปทุมธานี!N149+ปทุมธานี!N166+ปทุมธานี!N183+ปทุมธานี!N200+ปทุมธานี!N217</f>
        <v>16.5</v>
      </c>
      <c r="O10" s="6">
        <f>+ปทุมธานี!O10+ปทุมธานี!O27+ปทุมธานี!O44+ปทุมธานี!O62+ปทุมธานี!O80+ปทุมธานี!O97+ปทุมธานี!O114+ปทุมธานี!O131+ปทุมธานี!O149+ปทุมธานี!O166+ปทุมธานี!O183+ปทุมธานี!O200+ปทุมธานี!O217</f>
        <v>16.920000000000002</v>
      </c>
      <c r="P10" s="6">
        <f>+ปทุมธานี!P10+ปทุมธานี!P27+ปทุมธานี!P44+ปทุมธานี!P62+ปทุมธานี!P80+ปทุมธานี!P97+ปทุมธานี!P114+ปทุมธานี!P131+ปทุมธานี!P149+ปทุมธานี!P166+ปทุมธานี!P183+ปทุมธานี!P200+ปทุมธานี!P217</f>
        <v>22.490000000000002</v>
      </c>
      <c r="Q10" s="6">
        <f>+ปทุมธานี!Q10+ปทุมธานี!Q27+ปทุมธานี!Q44+ปทุมธานี!Q62+ปทุมธานี!Q80+ปทุมธานี!Q97+ปทุมธานี!Q114+ปทุมธานี!Q131+ปทุมธานี!Q149+ปทุมธานี!Q166+ปทุมธานี!Q183+ปทุมธานี!Q200+ปทุมธานี!Q217</f>
        <v>0</v>
      </c>
    </row>
    <row r="11" spans="1:17" ht="23.25" thickBot="1" x14ac:dyDescent="0.4">
      <c r="A11" s="5" t="s">
        <v>13</v>
      </c>
      <c r="B11" s="6">
        <f>+ปทุมธานี!B11+ปทุมธานี!B28+ปทุมธานี!B45+ปทุมธานี!B63+ปทุมธานี!B81+ปทุมธานี!B98+ปทุมธานี!B115+ปทุมธานี!B132+ปทุมธานี!B150+ปทุมธานี!B167+ปทุมธานี!B184+ปทุมธานี!B201+ปทุมธานี!B218</f>
        <v>3848</v>
      </c>
      <c r="C11" s="6">
        <f>+ปทุมธานี!C11+ปทุมธานี!C28+ปทุมธานี!C45+ปทุมธานี!C63+ปทุมธานี!C81+ปทุมธานี!C98+ปทุมธานี!C115+ปทุมธานี!C132+ปทุมธานี!C150+ปทุมธานี!C167+ปทุมธานี!C184+ปทุมธานี!C201+ปทุมธานี!C218</f>
        <v>4264</v>
      </c>
      <c r="D11" s="6">
        <f>+ปทุมธานี!D11+ปทุมธานี!D28+ปทุมธานี!D45+ปทุมธานี!D63+ปทุมธานี!D81+ปทุมธานี!D98+ปทุมธานี!D115+ปทุมธานี!D132+ปทุมธานี!D150+ปทุมธานี!D167+ปทุมธานี!D184+ปทุมธานี!D201+ปทุมธานี!D218</f>
        <v>4377</v>
      </c>
      <c r="E11" s="6">
        <f>+ปทุมธานี!E11+ปทุมธานี!E28+ปทุมธานี!E45+ปทุมธานี!E63+ปทุมธานี!E81+ปทุมธานี!E98+ปทุมธานี!E115+ปทุมธานี!E132+ปทุมธานี!E150+ปทุมธานี!E167+ปทุมธานี!E184+ปทุมธานี!E201+ปทุมธานี!E218</f>
        <v>0</v>
      </c>
      <c r="F11" s="6">
        <f>+ปทุมธานี!F11+ปทุมธานี!F28+ปทุมธานี!F45+ปทุมธานี!F63+ปทุมธานี!F81+ปทุมธานี!F98+ปทุมธานี!F115+ปทุมธานี!F132+ปทุมธานี!F150+ปทุมธานี!F167+ปทุมธานี!F184+ปทุมธานี!F201+ปทุมธานี!F218</f>
        <v>6185.9219999999996</v>
      </c>
      <c r="G11" s="6">
        <f>+ปทุมธานี!G11+ปทุมธานี!G28+ปทุมธานี!G45+ปทุมธานี!G63+ปทุมธานี!G81+ปทุมธานี!G98+ปทุมธานี!G115+ปทุมธานี!G132+ปทุมธานี!G150+ปทุมธานี!G167+ปทุมธานี!G184+ปทุมธานี!G201+ปทุมธานี!G218</f>
        <v>6940.6232000000009</v>
      </c>
      <c r="H11" s="6">
        <f>+ปทุมธานี!H11+ปทุมธานี!H28+ปทุมธานี!H45+ปทุมธานี!H63+ปทุมธานี!H81+ปทุมธานี!H98+ปทุมธานี!H115+ปทุมธานี!H132+ปทุมธานี!H150+ปทุมธานี!H167+ปทุมธานี!H184+ปทุมธานี!H201+ปทุมธานี!H218</f>
        <v>8326.9315000000006</v>
      </c>
      <c r="I11" s="6">
        <f>+ปทุมธานี!I11+ปทุมธานี!I28+ปทุมธานี!I45+ปทุมธานี!I63+ปทุมธานี!I81+ปทุมธานี!I98+ปทุมธานี!I115+ปทุมธานี!I132+ปทุมธานี!I150+ปทุมธานี!I167+ปทุมธานี!I184+ปทุมธานี!I201+ปทุมธานี!I218</f>
        <v>0</v>
      </c>
      <c r="J11" s="6">
        <f>+ปทุมธานี!J11+ปทุมธานี!J28+ปทุมธานี!J45+ปทุมธานี!J63+ปทุมธานี!J81+ปทุมธานี!J98+ปทุมธานี!J115+ปทุมธานี!J132+ปทุมธานี!J150+ปทุมธานี!J167+ปทุมธานี!J184+ปทุมธานี!J201+ปทุมธานี!J218</f>
        <v>6159.4785999999995</v>
      </c>
      <c r="K11" s="6">
        <f>+ปทุมธานี!K11+ปทุมธานี!K28+ปทุมธานี!K45+ปทุมธานี!K63+ปทุมธานี!K81+ปทุมธานี!K98+ปทุมธานี!K115+ปทุมธานี!K132+ปทุมธานี!K150+ปทุมธานี!K167+ปทุมธานี!K184+ปทุมธานี!K201+ปทุมธานี!K218</f>
        <v>6913.1212999999998</v>
      </c>
      <c r="L11" s="6">
        <f>+ปทุมธานี!L11+ปทุมธานี!L28+ปทุมธานี!L45+ปทุมธานี!L63+ปทุมธานี!L81+ปทุมธานี!L98+ปทุมธานี!L115+ปทุมธานี!L132+ปทุมธานี!L150+ปทุมธานี!L167+ปทุมธานี!L184+ปทุมธานี!L201+ปทุมธานี!L218</f>
        <v>8296.8593999999994</v>
      </c>
      <c r="M11" s="6">
        <f>+ปทุมธานี!M11+ปทุมธานี!M28+ปทุมธานี!M45+ปทุมธานี!M63+ปทุมธานี!M81+ปทุมธานี!M98+ปทุมธานี!M115+ปทุมธานี!M132+ปทุมธานี!M150+ปทุมธานี!M167+ปทุมธานี!M184+ปทุมธานี!M201+ปทุมธานี!M218</f>
        <v>0</v>
      </c>
      <c r="N11" s="6">
        <f>+ปทุมธานี!N11+ปทุมธานี!N28+ปทุมธานี!N45+ปทุมธานี!N63+ปทุมธานี!N81+ปทุมธานี!N98+ปทุมธานี!N115+ปทุมธานี!N132+ปทุมธานี!N150+ปทุมธานี!N167+ปทุมธานี!N184+ปทุมธานี!N201+ปทุมธานี!N218</f>
        <v>16.63</v>
      </c>
      <c r="O11" s="6">
        <f>+ปทุมธานี!O11+ปทุมธานี!O28+ปทุมธานี!O45+ปทุมธานี!O63+ปทุมธานี!O81+ปทุมธานี!O98+ปทุมธานี!O115+ปทุมธานี!O132+ปทุมธานี!O150+ปทุมธานี!O167+ปทุมธานี!O184+ปทุมธานี!O201+ปทุมธานี!O218</f>
        <v>16.440000000000001</v>
      </c>
      <c r="P11" s="6">
        <f>+ปทุมธานี!P11+ปทุมธานี!P28+ปทุมธานี!P45+ปทุมธานี!P63+ปทุมธานี!P81+ปทุมธานี!P98+ปทุมธานี!P115+ปทุมธานี!P132+ปทุมธานี!P150+ปทุมธานี!P167+ปทุมธานี!P184+ปทุมธานี!P201+ปทุมธานี!P218</f>
        <v>22.130000000000003</v>
      </c>
      <c r="Q11" s="6">
        <f>+ปทุมธานี!Q11+ปทุมธานี!Q28+ปทุมธานี!Q45+ปทุมธานี!Q63+ปทุมธานี!Q81+ปทุมธานี!Q98+ปทุมธานี!Q115+ปทุมธานี!Q132+ปทุมธานี!Q150+ปทุมธานี!Q167+ปทุมธานี!Q184+ปทุมธานี!Q201+ปทุมธานี!Q218</f>
        <v>0</v>
      </c>
    </row>
    <row r="12" spans="1:17" ht="23.25" thickBot="1" x14ac:dyDescent="0.4">
      <c r="A12" s="1" t="s">
        <v>14</v>
      </c>
      <c r="B12" s="6">
        <f>+ปทุมธานี!B12+ปทุมธานี!B29+ปทุมธานี!B46+ปทุมธานี!B64+ปทุมธานี!B82+ปทุมธานี!B99+ปทุมธานี!B116+ปทุมธานี!B133+ปทุมธานี!B151+ปทุมธานี!B168+ปทุมธานี!B185+ปทุมธานี!B202+ปทุมธานี!B219</f>
        <v>4200</v>
      </c>
      <c r="C12" s="6">
        <f>+ปทุมธานี!C12+ปทุมธานี!C29+ปทุมธานี!C46+ปทุมธานี!C64+ปทุมธานี!C82+ปทุมธานี!C99+ปทุมธานี!C116+ปทุมธานี!C133+ปทุมธานี!C151+ปทุมธานี!C168+ปทุมธานี!C185+ปทุมธานี!C202+ปทุมธานี!C219</f>
        <v>4582</v>
      </c>
      <c r="D12" s="6">
        <f>+ปทุมธานี!D12+ปทุมธานี!D29+ปทุมธานี!D46+ปทุมธานี!D64+ปทุมธานี!D82+ปทุมธานี!D99+ปทุมธานี!D116+ปทุมธานี!D133+ปทุมธานี!D151+ปทุมธานี!D168+ปทุมธานี!D185+ปทุมธานี!D202+ปทุมธานี!D219</f>
        <v>4594</v>
      </c>
      <c r="E12" s="6">
        <f>+ปทุมธานี!E12+ปทุมธานี!E29+ปทุมธานี!E46+ปทุมธานี!E64+ปทุมธานี!E82+ปทุมธานี!E99+ปทุมธานี!E116+ปทุมธานี!E133+ปทุมธานี!E151+ปทุมธานี!E168+ปทุมธานี!E185+ปทุมธานี!E202+ปทุมธานี!E219</f>
        <v>0</v>
      </c>
      <c r="F12" s="6">
        <f>+ปทุมธานี!F12+ปทุมธานี!F29+ปทุมธานี!F46+ปทุมธานี!F64+ปทุมธานี!F82+ปทุมธานี!F99+ปทุมธานี!F116+ปทุมธานี!F133+ปทุมธานี!F151+ปทุมธานี!F168+ปทุมธานี!F185+ปทุมธานี!F202+ปทุมธานี!F219</f>
        <v>6875.1576000000005</v>
      </c>
      <c r="G12" s="6">
        <f>+ปทุมธานี!G12+ปทุมธานี!G29+ปทุมธานี!G46+ปทุมธานี!G64+ปทุมธานี!G82+ปทุมธานี!G99+ปทุมธานี!G116+ปทุมธานี!G133+ปทุมธานี!G151+ปทุมธานี!G168+ปทุมธานี!G185+ปทุมธานี!G202+ปทุมธานี!G219</f>
        <v>7387.3007000000007</v>
      </c>
      <c r="H12" s="6">
        <f>+ปทุมธานี!H12+ปทุมธานี!H29+ปทุมธานี!H46+ปทุมธานี!H64+ปทุมธานี!H82+ปทุมธานี!H99+ปทุมธานี!H116+ปทุมธานี!H133+ปทุมธานี!H151+ปทุมธานี!H168+ปทุมธานี!H185+ปทุมธานี!H202+ปทุมธานี!H219</f>
        <v>8628.7544000000016</v>
      </c>
      <c r="I12" s="6">
        <f>+ปทุมธานี!I12+ปทุมธานี!I29+ปทุมธานี!I46+ปทุมธานี!I64+ปทุมธานี!I82+ปทุมธานี!I99+ปทุมธานี!I116+ปทุมธานี!I133+ปทุมธานี!I151+ปทุมธานี!I168+ปทุมธานี!I185+ปทุมธานี!I202+ปทุมธานี!I219</f>
        <v>0</v>
      </c>
      <c r="J12" s="6">
        <f>+ปทุมธานี!J12+ปทุมธานี!J29+ปทุมธานี!J46+ปทุมธานี!J64+ปทุมธานี!J82+ปทุมธานี!J99+ปทุมธานี!J116+ปทุมธานี!J133+ปทุมธานี!J151+ปทุมธานี!J168+ปทุมธานี!J185+ปทุมธานี!J202+ปทุมธานี!J219</f>
        <v>6840.9223000000002</v>
      </c>
      <c r="K12" s="6">
        <f>+ปทุมธานี!K12+ปทุมธานี!K29+ปทุมธานี!K46+ปทุมธานี!K64+ปทุมธานี!K82+ปทุมธานี!K99+ปทุมธานี!K116+ปทุมธานี!K133+ปทุมธานี!K151+ปทุมธานี!K168+ปทุมธานี!K185+ปทุมธานี!K202+ปทุมธานี!K219</f>
        <v>7356.1572000000006</v>
      </c>
      <c r="L12" s="6">
        <f>+ปทุมธานี!L12+ปทุมธานี!L29+ปทุมธานี!L46+ปทุมธานี!L64+ปทุมธานี!L82+ปทุมธานี!L99+ปทุมธานี!L116+ปทุมธานี!L133+ปทุมธานี!L151+ปทุมธานี!L168+ปทุมธานี!L185+ปทุมธานี!L202+ปทุมธานี!L219</f>
        <v>8597.8276999999998</v>
      </c>
      <c r="M12" s="6">
        <f>+ปทุมธานี!M12+ปทุมธานี!M29+ปทุมธานี!M46+ปทุมธานี!M64+ปทุมธานี!M82+ปทุมธานี!M99+ปทุมธานี!M116+ปทุมธานี!M133+ปทุมธานี!M151+ปทุมธานี!M168+ปทุมธานี!M185+ปทุมธานี!M202+ปทุมธานี!M219</f>
        <v>0</v>
      </c>
      <c r="N12" s="6">
        <f>+ปทุมธานี!N12+ปทุมธานี!N29+ปทุมธานี!N46+ปทุมธานี!N64+ปทุมธานี!N82+ปทุมธานี!N99+ปทุมธานี!N116+ปทุมธานี!N133+ปทุมธานี!N151+ปทุมธานี!N168+ปทุมธานี!N185+ปทุมธานี!N202+ปทุมธานี!N219</f>
        <v>17.36</v>
      </c>
      <c r="O12" s="6">
        <f>+ปทุมธานี!O12+ปทุมธานี!O29+ปทุมธานี!O46+ปทุมธานี!O64+ปทุมธานี!O82+ปทุมธานี!O99+ปทุมธานี!O116+ปทุมธานี!O133+ปทุมธานี!O151+ปทุมธานี!O168+ปทุมธานี!O185+ปทุมธานี!O202+ปทุมธานี!O219</f>
        <v>16.989999999999998</v>
      </c>
      <c r="P12" s="6">
        <f>+ปทุมธานี!P12+ปทุมธานี!P29+ปทุมธานี!P46+ปทุมธานี!P64+ปทุมธานี!P82+ปทุมธานี!P99+ปทุมธานี!P116+ปทุมธานี!P133+ปทุมธานี!P151+ปทุมธานี!P168+ปทุมธานี!P185+ปทุมธานี!P202+ปทุมธานี!P219</f>
        <v>22.450000000000003</v>
      </c>
      <c r="Q12" s="6">
        <f>+ปทุมธานี!Q12+ปทุมธานี!Q29+ปทุมธานี!Q46+ปทุมธานี!Q64+ปทุมธานี!Q82+ปทุมธานี!Q99+ปทุมธานี!Q116+ปทุมธานี!Q133+ปทุมธานี!Q151+ปทุมธานี!Q168+ปทุมธานี!Q185+ปทุมธานี!Q202+ปทุมธานี!Q219</f>
        <v>0</v>
      </c>
    </row>
    <row r="13" spans="1:17" ht="23.25" thickBot="1" x14ac:dyDescent="0.4">
      <c r="A13" s="5" t="s">
        <v>15</v>
      </c>
      <c r="B13" s="6">
        <f>+ปทุมธานี!B13+ปทุมธานี!B30+ปทุมธานี!B47+ปทุมธานี!B65+ปทุมธานี!B83+ปทุมธานี!B100+ปทุมธานี!B117+ปทุมธานี!B134+ปทุมธานี!B152+ปทุมธานี!B169+ปทุมธานี!B186+ปทุมธานี!B203+ปทุมธานี!B220</f>
        <v>4170</v>
      </c>
      <c r="C13" s="6">
        <f>+ปทุมธานี!C13+ปทุมธานี!C30+ปทุมธานี!C47+ปทุมธานี!C65+ปทุมธานี!C83+ปทุมธานี!C100+ปทุมธานี!C117+ปทุมธานี!C134+ปทุมธานี!C152+ปทุมธานี!C169+ปทุมธานี!C186+ปทุมธานี!C203+ปทุมธานี!C220</f>
        <v>4577</v>
      </c>
      <c r="D13" s="6">
        <f>+ปทุมธานี!D13+ปทุมธานี!D30+ปทุมธานี!D47+ปทุมธานี!D65+ปทุมธานี!D83+ปทุมธานี!D100+ปทุมธานี!D117+ปทุมธานี!D134+ปทุมธานี!D152+ปทุมธานี!D169+ปทุมธานี!D186+ปทุมธานี!D203+ปทุมธานี!D220</f>
        <v>4656</v>
      </c>
      <c r="E13" s="6">
        <f>+ปทุมธานี!E13+ปทุมธานี!E30+ปทุมธานี!E47+ปทุมธานี!E65+ปทุมธานี!E83+ปทุมธานี!E100+ปทุมธานี!E117+ปทุมธานี!E134+ปทุมธานี!E152+ปทุมธานี!E169+ปทุมธานี!E186+ปทุมธานี!E203+ปทุมธานี!E220</f>
        <v>0</v>
      </c>
      <c r="F13" s="6">
        <f>+ปทุมธานี!F13+ปทุมธานี!F30+ปทุมธานี!F47+ปทุมธานี!F65+ปทุมธานี!F83+ปทุมธานี!F100+ปทุมธานี!F117+ปทุมธานี!F134+ปทุมธานี!F152+ปทุมธานี!F169+ปทุมธานี!F186+ปทุมธานี!F203+ปทุมธานี!F220</f>
        <v>6817.6496999999999</v>
      </c>
      <c r="G13" s="6">
        <f>+ปทุมธานี!G13+ปทุมธานี!G30+ปทุมธานี!G47+ปทุมธานี!G65+ปทุมธานี!G83+ปทุมธานี!G100+ปทุมธานี!G117+ปทุมธานี!G134+ปทุมธานี!G152+ปทุมธานี!G169+ปทุมธานี!G186+ปทุมธานี!G203+ปทุมธานี!G220</f>
        <v>7611.5271000000002</v>
      </c>
      <c r="H13" s="6">
        <f>+ปทุมธานี!H13+ปทุมธานี!H30+ปทุมธานี!H47+ปทุมธานี!H65+ปทุมธานี!H83+ปทุมธานี!H100+ปทุมธานี!H117+ปทุมธานี!H134+ปทุมธานี!H152+ปทุมธานี!H169+ปทุมธานี!H186+ปทุมธานี!H203+ปทุมธานี!H220</f>
        <v>8891.9398000000001</v>
      </c>
      <c r="I13" s="6">
        <f>+ปทุมธานี!I13+ปทุมธานี!I30+ปทุมธานี!I47+ปทุมธานี!I65+ปทุมธานี!I83+ปทุมธานี!I100+ปทุมธานี!I117+ปทุมธานี!I134+ปทุมธานี!I152+ปทุมธานี!I169+ปทุมธานี!I186+ปทุมธานี!I203+ปทุมธานี!I220</f>
        <v>0</v>
      </c>
      <c r="J13" s="6">
        <f>+ปทุมธานี!J13+ปทุมธานี!J30+ปทุมธานี!J47+ปทุมธานี!J65+ปทุมธานี!J83+ปทุมธานี!J100+ปทุมธานี!J117+ปทุมธานี!J134+ปทุมธานี!J152+ปทุมธานี!J169+ปทุมธานี!J186+ปทุมธานี!J203+ปทุมธานี!J220</f>
        <v>6790.0558000000001</v>
      </c>
      <c r="K13" s="6">
        <f>+ปทุมธานี!K13+ปทุมธานี!K30+ปทุมธานี!K47+ปทุมธานี!K65+ปทุมธานี!K83+ปทุมธานี!K100+ปทุมธานี!K117+ปทุมธานี!K134+ปทุมธานี!K152+ปทุมธานี!K169+ปทุมธานี!K186+ปทุมธานี!K203+ปทุมธานี!K220</f>
        <v>7581.4219000000003</v>
      </c>
      <c r="L13" s="6">
        <f>+ปทุมธานี!L13+ปทุมธานี!L30+ปทุมธานี!L47+ปทุมธานี!L65+ปทุมธานี!L83+ปทุมธานี!L100+ปทุมธานี!L117+ปทุมธานี!L134+ปทุมธานี!L152+ปทุมธานี!L169+ปทุมธานี!L186+ปทุมธานี!L203+ปทุมธานี!L220</f>
        <v>8869.4295000000002</v>
      </c>
      <c r="M13" s="6">
        <f>+ปทุมธานี!M13+ปทุมธานี!M30+ปทุมธานี!M47+ปทุมธานี!M65+ปทุมธานี!M83+ปทุมธานี!M100+ปทุมธานี!M117+ปทุมธานี!M134+ปทุมธานี!M152+ปทุมธานี!M169+ปทุมธานี!M186+ปทุมธานี!M203+ปทุมธานี!M220</f>
        <v>0</v>
      </c>
      <c r="N13" s="6">
        <f>+ปทุมธานี!N13+ปทุมธานี!N30+ปทุมธานี!N47+ปทุมธานี!N65+ปทุมธานี!N83+ปทุมธานี!N100+ปทุมธานี!N117+ปทุมธานี!N134+ปทุมธานี!N152+ปทุมธานี!N169+ปทุมธานี!N186+ปทุมธานี!N203+ปทุมธานี!N220</f>
        <v>17.28</v>
      </c>
      <c r="O13" s="6">
        <f>+ปทุมธานี!O13+ปทุมธานี!O30+ปทุมธานี!O47+ปทุมธานี!O65+ปทุมธานี!O83+ปทุมธานี!O100+ปทุมธานี!O117+ปทุมธานี!O134+ปทุมธานี!O152+ปทุมธานี!O169+ปทุมธานี!O186+ปทุมธานี!O203+ปทุมธานี!O220</f>
        <v>17.12</v>
      </c>
      <c r="P13" s="6">
        <f>+ปทุมธานี!P13+ปทุมธานี!P30+ปทุมธานี!P47+ปทุมธานี!P65+ปทุมธานี!P83+ปทุมธานี!P100+ปทุมธานี!P117+ปทุมธานี!P134+ปทุมธานี!P152+ปทุมธานี!P169+ปทุมธานี!P186+ปทุมธานี!P203+ปทุมธานี!P220</f>
        <v>21.270000000000003</v>
      </c>
      <c r="Q13" s="6">
        <f>+ปทุมธานี!Q13+ปทุมธานี!Q30+ปทุมธานี!Q47+ปทุมธานี!Q65+ปทุมธานี!Q83+ปทุมธานี!Q100+ปทุมธานี!Q117+ปทุมธานี!Q134+ปทุมธานี!Q152+ปทุมธานี!Q169+ปทุมธานี!Q186+ปทุมธานี!Q203+ปทุมธานี!Q220</f>
        <v>0</v>
      </c>
    </row>
    <row r="14" spans="1:17" ht="23.25" thickBot="1" x14ac:dyDescent="0.4">
      <c r="A14" s="1" t="s">
        <v>16</v>
      </c>
      <c r="B14" s="6">
        <f>+ปทุมธานี!B14+ปทุมธานี!B31+ปทุมธานี!B48+ปทุมธานี!B66+ปทุมธานี!B84+ปทุมธานี!B101+ปทุมธานี!B118+ปทุมธานี!B135+ปทุมธานี!B153+ปทุมธานี!B170+ปทุมธานี!B187+ปทุมธานี!B204+ปทุมธานี!B221</f>
        <v>4344</v>
      </c>
      <c r="C14" s="6">
        <f>+ปทุมธานี!C14+ปทุมธานี!C31+ปทุมธานี!C48+ปทุมธานี!C66+ปทุมธานี!C84+ปทุมธานี!C101+ปทุมธานี!C118+ปทุมธานี!C135+ปทุมธานี!C153+ปทุมธานี!C170+ปทุมธานี!C187+ปทุมธานี!C204+ปทุมธานี!C221</f>
        <v>4826</v>
      </c>
      <c r="D14" s="6">
        <f>+ปทุมธานี!D14+ปทุมธานี!D31+ปทุมธานี!D48+ปทุมธานี!D66+ปทุมธานี!D84+ปทุมธานี!D101+ปทุมธานี!D118+ปทุมธานี!D135+ปทุมธานี!D153+ปทุมธานี!D170+ปทุมธานี!D187+ปทุมธานี!D204+ปทุมธานี!D221</f>
        <v>4912</v>
      </c>
      <c r="E14" s="6">
        <f>+ปทุมธานี!E14+ปทุมธานี!E31+ปทุมธานี!E48+ปทุมธานี!E66+ปทุมธานี!E84+ปทุมธานี!E101+ปทุมธานี!E118+ปทุมธานี!E135+ปทุมธานี!E153+ปทุมธานี!E170+ปทุมธานี!E187+ปทุมธานี!E204+ปทุมธานี!E221</f>
        <v>0</v>
      </c>
      <c r="F14" s="6">
        <f>+ปทุมธานี!F14+ปทุมธานี!F31+ปทุมธานี!F48+ปทุมธานี!F66+ปทุมธานี!F84+ปทุมธานี!F101+ปทุมธานี!F118+ปทุมธานี!F135+ปทุมธานี!F153+ปทุมธานี!F170+ปทุมธานี!F187+ปทุมธานี!F204+ปทุมธานี!F221</f>
        <v>6719.770199999999</v>
      </c>
      <c r="G14" s="6">
        <f>+ปทุมธานี!G14+ปทุมธานี!G31+ปทุมธานี!G48+ปทุมธานี!G66+ปทุมธานี!G84+ปทุมธานี!G101+ปทุมธานี!G118+ปทุมธานี!G135+ปทุมธานี!G153+ปทุมธานี!G170+ปทุมธานี!G187+ปทุมธานี!G204+ปทุมธานี!G221</f>
        <v>7993.8909999999987</v>
      </c>
      <c r="H14" s="6">
        <f>+ปทุมธานี!H14+ปทุมธานี!H31+ปทุมธานี!H48+ปทุมธานี!H66+ปทุมธานี!H84+ปทุมธานี!H101+ปทุมธานี!H118+ปทุมธานี!H135+ปทุมธานี!H153+ปทุมธานี!H170+ปทุมธานี!H187+ปทุมธานี!H204+ปทุมธานี!H221</f>
        <v>9039.4141999999993</v>
      </c>
      <c r="I14" s="6">
        <f>+ปทุมธานี!I14+ปทุมธานี!I31+ปทุมธานี!I48+ปทุมธานี!I66+ปทุมธานี!I84+ปทุมธานี!I101+ปทุมธานี!I118+ปทุมธานี!I135+ปทุมธานี!I153+ปทุมธานี!I170+ปทุมธานี!I187+ปทุมธานี!I204+ปทุมธานี!I221</f>
        <v>0</v>
      </c>
      <c r="J14" s="6">
        <f>+ปทุมธานี!J14+ปทุมธานี!J31+ปทุมธานี!J48+ปทุมธานี!J66+ปทุมธานี!J84+ปทุมธานี!J101+ปทุมธานี!J118+ปทุมธานี!J135+ปทุมธานี!J153+ปทุมธานี!J170+ปทุมธานี!J187+ปทุมธานี!J204+ปทุมธานี!J221</f>
        <v>6681.6917000000003</v>
      </c>
      <c r="K14" s="6">
        <f>+ปทุมธานี!K14+ปทุมธานี!K31+ปทุมธานี!K48+ปทุมธานี!K66+ปทุมธานี!K84+ปทุมธานี!K101+ปทุมธานี!K118+ปทุมธานี!K135+ปทุมธานี!K153+ปทุมธานี!K170+ปทุมธานี!K187+ปทุมธานี!K204+ปทุมธานี!K221</f>
        <v>7972.1183000000001</v>
      </c>
      <c r="L14" s="6">
        <f>+ปทุมธานี!L14+ปทุมธานี!L31+ปทุมธานี!L48+ปทุมธานี!L66+ปทุมธานี!L84+ปทุมธานี!L101+ปทุมธานี!L118+ปทุมธานี!L135+ปทุมธานี!L153+ปทุมธานี!L170+ปทุมธานี!L187+ปทุมธานี!L204+ปทุมธานี!L221</f>
        <v>9014.2782999999999</v>
      </c>
      <c r="M14" s="6">
        <f>+ปทุมธานี!M14+ปทุมธานี!M31+ปทุมธานี!M48+ปทุมธานี!M66+ปทุมธานี!M84+ปทุมธานี!M101+ปทุมธานี!M118+ปทุมธานี!M135+ปทุมธานี!M153+ปทุมธานี!M170+ปทุมธานี!M187+ปทุมธานี!M204+ปทุมธานี!M221</f>
        <v>0</v>
      </c>
      <c r="N14" s="6">
        <f>+ปทุมธานี!N14+ปทุมธานี!N31+ปทุมธานี!N48+ปทุมธานี!N66+ปทุมธานี!N84+ปทุมธานี!N101+ปทุมธานี!N118+ปทุมธานี!N135+ปทุมธานี!N153+ปทุมธานี!N170+ปทุมธานี!N187+ปทุมธานี!N204+ปทุมธานี!N221</f>
        <v>17.000000000000004</v>
      </c>
      <c r="O14" s="6">
        <f>+ปทุมธานี!O14+ปทุมธานี!O31+ปทุมธานี!O48+ปทุมธานี!O66+ปทุมธานี!O84+ปทุมธานี!O101+ปทุมธานี!O118+ปทุมธานี!O135+ปทุมธานี!O153+ปทุมธานี!O170+ปทุมธานี!O187+ปทุมธานี!O204+ปทุมธานี!O221</f>
        <v>16.669999999999998</v>
      </c>
      <c r="P14" s="6">
        <f>+ปทุมธานี!P14+ปทุมธานี!P31+ปทุมธานี!P48+ปทุมธานี!P66+ปทุมธานี!P84+ปทุมธานี!P101+ปทุมธานี!P118+ปทุมธานี!P135+ปทุมธานี!P153+ปทุมธานี!P170+ปทุมธานี!P187+ปทุมธานี!P204+ปทุมธานี!P221</f>
        <v>22.189999999999998</v>
      </c>
      <c r="Q14" s="6">
        <f>+ปทุมธานี!Q14+ปทุมธานี!Q31+ปทุมธานี!Q48+ปทุมธานี!Q66+ปทุมธานี!Q84+ปทุมธานี!Q101+ปทุมธานี!Q118+ปทุมธานี!Q135+ปทุมธานี!Q153+ปทุมธานี!Q170+ปทุมธานี!Q187+ปทุมธานี!Q204+ปทุมธานี!Q221</f>
        <v>0</v>
      </c>
    </row>
    <row r="15" spans="1:17" ht="23.25" thickBot="1" x14ac:dyDescent="0.4">
      <c r="A15" s="5" t="s">
        <v>17</v>
      </c>
      <c r="B15" s="6">
        <f>+ปทุมธานี!B15+ปทุมธานี!B32+ปทุมธานี!B49+ปทุมธานี!B67+ปทุมธานี!B85+ปทุมธานี!B102+ปทุมธานี!B119+ปทุมธานี!B136+ปทุมธานี!B154+ปทุมธานี!B171+ปทุมธานี!B188+ปทุมธานี!B205+ปทุมธานี!B222</f>
        <v>4567</v>
      </c>
      <c r="C15" s="6">
        <f>+ปทุมธานี!C15+ปทุมธานี!C32+ปทุมธานี!C49+ปทุมธานี!C67+ปทุมธานี!C85+ปทุมธานี!C102+ปทุมธานี!C119+ปทุมธานี!C136+ปทุมธานี!C154+ปทุมธานี!C171+ปทุมธานี!C188+ปทุมธานี!C205+ปทุมธานี!C222</f>
        <v>4794</v>
      </c>
      <c r="D15" s="6">
        <f>+ปทุมธานี!D15+ปทุมธานี!D32+ปทุมธานี!D49+ปทุมธานี!D67+ปทุมธานี!D85+ปทุมธานี!D102+ปทุมธานี!D119+ปทุมธานี!D136+ปทุมธานี!D154+ปทุมธานี!D171+ปทุมธานี!D188+ปทุมธานี!D205+ปทุมธานี!D222</f>
        <v>4978</v>
      </c>
      <c r="E15" s="6">
        <f>+ปทุมธานี!E15+ปทุมธานี!E32+ปทุมธานี!E49+ปทุมธานี!E67+ปทุมธานี!E85+ปทุมธานี!E102+ปทุมธานี!E119+ปทุมธานี!E136+ปทุมธานี!E154+ปทุมธานี!E171+ปทุมธานี!E188+ปทุมธานี!E205+ปทุมธานี!E222</f>
        <v>0</v>
      </c>
      <c r="F15" s="6">
        <f>+ปทุมธานี!F15+ปทุมธานี!F32+ปทุมธานี!F49+ปทุมธานี!F67+ปทุมธานี!F85+ปทุมธานี!F102+ปทุมธานี!F119+ปทุมธานี!F136+ปทุมธานี!F154+ปทุมธานี!F171+ปทุมธานี!F188+ปทุมธานี!F205+ปทุมธานี!F222</f>
        <v>7013.3110999999999</v>
      </c>
      <c r="G15" s="6">
        <f>+ปทุมธานี!G15+ปทุมธานี!G32+ปทุมธานี!G49+ปทุมธานี!G67+ปทุมธานี!G85+ปทุมธานี!G102+ปทุมธานี!G119+ปทุมธานี!G136+ปทุมธานี!G154+ปทุมธานี!G171+ปทุมธานี!G188+ปทุมธานี!G205+ปทุมธานี!G222</f>
        <v>7705.6112000000003</v>
      </c>
      <c r="H15" s="6">
        <f>+ปทุมธานี!H15+ปทุมธานี!H32+ปทุมธานี!H49+ปทุมธานี!H67+ปทุมธานี!H85+ปทุมธานี!H102+ปทุมธานี!H119+ปทุมธานี!H136+ปทุมธานี!H154+ปทุมธานี!H171+ปทุมธานี!H188+ปทุมธานี!H205+ปทุมธานี!H222</f>
        <v>9192.8672999999999</v>
      </c>
      <c r="I15" s="6">
        <f>+ปทุมธานี!I15+ปทุมธานี!I32+ปทุมธานี!I49+ปทุมธานี!I67+ปทุมธานี!I85+ปทุมธานี!I102+ปทุมธานี!I119+ปทุมธานี!I136+ปทุมธานี!I154+ปทุมธานี!I171+ปทุมธานี!I188+ปทุมธานี!I205+ปทุมธานี!I222</f>
        <v>0</v>
      </c>
      <c r="J15" s="6">
        <f>+ปทุมธานี!J15+ปทุมธานี!J32+ปทุมธานี!J49+ปทุมธานี!J67+ปทุมธานี!J85+ปทุมธานี!J102+ปทุมธานี!J119+ปทุมธานี!J136+ปทุมธานี!J154+ปทุมธานี!J171+ปทุมธานี!J188+ปทุมธานี!J205+ปทุมธานี!J222</f>
        <v>6990.5442000000003</v>
      </c>
      <c r="K15" s="6">
        <f>+ปทุมธานี!K15+ปทุมธานี!K32+ปทุมธานี!K49+ปทุมธานี!K67+ปทุมธานี!K85+ปทุมธานี!K102+ปทุมธานี!K119+ปทุมธานี!K136+ปทุมธานี!K154+ปทุมธานี!K171+ปทุมธานี!K188+ปทุมธานี!K205+ปทุมธานี!K222</f>
        <v>7682.6118999999999</v>
      </c>
      <c r="L15" s="6">
        <f>+ปทุมธานี!L15+ปทุมธานี!L32+ปทุมธานี!L49+ปทุมธานี!L67+ปทุมธานี!L85+ปทุมธานี!L102+ปทุมธานี!L119+ปทุมธานี!L136+ปทุมธานี!L154+ปทุมธานี!L171+ปทุมธานี!L188+ปทุมธานี!L205+ปทุมธานี!L222</f>
        <v>9170.329099999999</v>
      </c>
      <c r="M15" s="6">
        <f>+ปทุมธานี!M15+ปทุมธานี!M32+ปทุมธานี!M49+ปทุมธานี!M67+ปทุมธานี!M85+ปทุมธานี!M102+ปทุมธานี!M119+ปทุมธานี!M136+ปทุมธานี!M154+ปทุมธานี!M171+ปทุมธานี!M188+ปทุมธานี!M205+ปทุมธานี!M222</f>
        <v>0</v>
      </c>
      <c r="N15" s="6">
        <f>+ปทุมธานี!N15+ปทุมธานี!N32+ปทุมธานี!N49+ปทุมธานี!N67+ปทุมธานี!N85+ปทุมธานี!N102+ปทุมธานี!N119+ปทุมธานี!N136+ปทุมธานี!N154+ปทุมธานี!N171+ปทุมธานี!N188+ปทุมธานี!N205+ปทุมธานี!N222</f>
        <v>16.770000000000003</v>
      </c>
      <c r="O15" s="6">
        <f>+ปทุมธานี!O15+ปทุมธานี!O32+ปทุมธานี!O49+ปทุมธานี!O67+ปทุมธานี!O85+ปทุมธานี!O102+ปทุมธานี!O119+ปทุมธานี!O136+ปทุมธานี!O154+ปทุมธานี!O171+ปทุมธานี!O188+ปทุมธานี!O205+ปทุมธานี!O222</f>
        <v>16.690000000000001</v>
      </c>
      <c r="P15" s="6">
        <f>+ปทุมธานี!P15+ปทุมธานี!P32+ปทุมธานี!P49+ปทุมธานี!P67+ปทุมธานี!P85+ปทุมธานี!P102+ปทุมธานี!P119+ปทุมธานี!P136+ปทุมธานี!P154+ปทุมธานี!P171+ปทุมธานี!P188+ปทุมธานี!P205+ปทุมธานี!P222</f>
        <v>23.22</v>
      </c>
      <c r="Q15" s="6">
        <f>+ปทุมธานี!Q15+ปทุมธานี!Q32+ปทุมธานี!Q49+ปทุมธานี!Q67+ปทุมธานี!Q85+ปทุมธานี!Q102+ปทุมธานี!Q119+ปทุมธานี!Q136+ปทุมธานี!Q154+ปทุมธานี!Q171+ปทุมธานี!Q188+ปทุมธานี!Q205+ปทุมธานี!Q222</f>
        <v>0</v>
      </c>
    </row>
    <row r="16" spans="1:17" ht="23.25" thickBot="1" x14ac:dyDescent="0.4">
      <c r="A16" s="1" t="s">
        <v>18</v>
      </c>
      <c r="B16" s="6">
        <f>+ปทุมธานี!B16+ปทุมธานี!B33+ปทุมธานี!B50+ปทุมธานี!B68+ปทุมธานี!B86+ปทุมธานี!B103+ปทุมธานี!B120+ปทุมธานี!B137+ปทุมธานี!B155+ปทุมธานี!B172+ปทุมธานี!B189+ปทุมธานี!B206+ปทุมธานี!B223</f>
        <v>4742</v>
      </c>
      <c r="C16" s="6">
        <f>+ปทุมธานี!C16+ปทุมธานี!C33+ปทุมธานี!C50+ปทุมธานี!C68+ปทุมธานี!C86+ปทุมธานี!C103+ปทุมธานี!C120+ปทุมธานี!C137+ปทุมธานี!C155+ปทุมธานี!C172+ปทุมธานี!C189+ปทุมธานี!C206+ปทุมธานี!C223</f>
        <v>5070</v>
      </c>
      <c r="D16" s="6">
        <f>+ปทุมธานี!D16+ปทุมธานี!D33+ปทุมธานี!D50+ปทุมธานี!D68+ปทุมธานี!D86+ปทุมธานี!D103+ปทุมธานี!D120+ปทุมธานี!D137+ปทุมธานี!D155+ปทุมธานี!D172+ปทุมธานี!D189+ปทุมธานี!D206+ปทุมธานี!D223</f>
        <v>5090</v>
      </c>
      <c r="E16" s="6">
        <f>+ปทุมธานี!E16+ปทุมธานี!E33+ปทุมธานี!E50+ปทุมธานี!E68+ปทุมธานี!E86+ปทุมธานี!E103+ปทุมธานี!E120+ปทุมธานี!E137+ปทุมธานี!E155+ปทุมธานี!E172+ปทุมธานี!E189+ปทุมธานี!E206+ปทุมธานี!E223</f>
        <v>0</v>
      </c>
      <c r="F16" s="6">
        <f>+ปทุมธานี!F16+ปทุมธานี!F33+ปทุมธานี!F50+ปทุมธานี!F68+ปทุมธานี!F86+ปทุมธานี!F103+ปทุมธานี!F120+ปทุมธานี!F137+ปทุมธานี!F155+ปทุมธานี!F172+ปทุมธานี!F189+ปทุมธานี!F206+ปทุมธานี!F223</f>
        <v>7183.602899999998</v>
      </c>
      <c r="G16" s="6">
        <f>+ปทุมธานี!G16+ปทุมธานี!G33+ปทุมธานี!G50+ปทุมธานี!G68+ปทุมธานี!G86+ปทุมธานี!G103+ปทุมธานี!G120+ปทุมธานี!G137+ปทุมธานี!G155+ปทุมธานี!G172+ปทุมธานี!G189+ปทุมธานี!G206+ปทุมธานี!G223</f>
        <v>8245.6229000000003</v>
      </c>
      <c r="H16" s="6">
        <f>+ปทุมธานี!H16+ปทุมธานี!H33+ปทุมธานี!H50+ปทุมธานี!H68+ปทุมธานี!H86+ปทุมธานี!H103+ปทุมธานี!H120+ปทุมธานี!H137+ปทุมธานี!H155+ปทุมธานี!H172+ปทุมธานี!H189+ปทุมธานี!H206+ปทุมธานี!H223</f>
        <v>9474.5216</v>
      </c>
      <c r="I16" s="6">
        <f>+ปทุมธานี!I16+ปทุมธานี!I33+ปทุมธานี!I50+ปทุมธานี!I68+ปทุมธานี!I86+ปทุมธานี!I103+ปทุมธานี!I120+ปทุมธานี!I137+ปทุมธานี!I155+ปทุมธานี!I172+ปทุมธานี!I189+ปทุมธานี!I206+ปทุมธานี!I223</f>
        <v>0</v>
      </c>
      <c r="J16" s="6">
        <f>+ปทุมธานี!J16+ปทุมธานี!J33+ปทุมธานี!J50+ปทุมธานี!J68+ปทุมธานี!J86+ปทุมธานี!J103+ปทุมธานี!J120+ปทุมธานี!J137+ปทุมธานี!J155+ปทุมธานี!J172+ปทุมธานี!J189+ปทุมธานี!J206+ปทุมธานี!J223</f>
        <v>7159.5235000000002</v>
      </c>
      <c r="K16" s="6">
        <f>+ปทุมธานี!K16+ปทุมธานี!K33+ปทุมธานี!K50+ปทุมธานี!K68+ปทุมธานี!K86+ปทุมธานี!K103+ปทุมธานี!K120+ปทุมธานี!K137+ปทุมธานี!K155+ปทุมธานี!K172+ปทุมธานี!K189+ปทุมธานี!K206+ปทุมธานี!K223</f>
        <v>8214.6381000000019</v>
      </c>
      <c r="L16" s="6">
        <f>+ปทุมธานี!L16+ปทุมธานี!L33+ปทุมธานี!L50+ปทุมธานี!L68+ปทุมธานี!L86+ปทุมธานี!L103+ปทุมธานี!L120+ปทุมธานี!L137+ปทุมธานี!L155+ปทุมธานี!L172+ปทุมธานี!L189+ปทุมธานี!L206+ปทุมธานี!L223</f>
        <v>9452.5025000000005</v>
      </c>
      <c r="M16" s="6">
        <f>+ปทุมธานี!M16+ปทุมธานี!M33+ปทุมธานี!M50+ปทุมธานี!M68+ปทุมธานี!M86+ปทุมธานี!M103+ปทุมธานี!M120+ปทุมธานี!M137+ปทุมธานี!M155+ปทุมธานี!M172+ปทุมธานี!M189+ปทุมธานี!M206+ปทุมธานี!M223</f>
        <v>0</v>
      </c>
      <c r="N16" s="6">
        <f>+ปทุมธานี!N16+ปทุมธานี!N33+ปทุมธานี!N50+ปทุมธานี!N68+ปทุมธานี!N86+ปทุมธานี!N103+ปทุมธานี!N120+ปทุมธานี!N137+ปทุมธานี!N155+ปทุมธานี!N172+ปทุมธานี!N189+ปทุมธานี!N206+ปทุมธานี!N223</f>
        <v>16.11</v>
      </c>
      <c r="O16" s="6">
        <f>+ปทุมธานี!O16+ปทุมธานี!O33+ปทุมธานี!O50+ปทุมธานี!O68+ปทุมธานี!O86+ปทุมธานี!O103+ปทุมธานี!O120+ปทุมธานี!O137+ปทุมธานี!O155+ปทุมธานี!O172+ปทุมธานี!O189+ปทุมธานี!O206+ปทุมธานี!O223</f>
        <v>17.169999999999998</v>
      </c>
      <c r="P16" s="6">
        <f>+ปทุมธานี!P16+ปทุมธานี!P33+ปทุมธานี!P50+ปทุมธานี!P68+ปทุมธานี!P86+ปทุมธานี!P103+ปทุมธานี!P120+ปทุมธานี!P137+ปทุมธานี!P155+ปทุมธานี!P172+ปทุมธานี!P189+ปทุมธานี!P206+ปทุมธานี!P223</f>
        <v>23.680000000000003</v>
      </c>
      <c r="Q16" s="6">
        <f>+ปทุมธานี!Q16+ปทุมธานี!Q33+ปทุมธานี!Q50+ปทุมธานี!Q68+ปทุมธานี!Q86+ปทุมธานี!Q103+ปทุมธานี!Q120+ปทุมธานี!Q137+ปทุมธานี!Q155+ปทุมธานี!Q172+ปทุมธานี!Q189+ปทุมธานี!Q206+ปทุมธานี!Q223</f>
        <v>0</v>
      </c>
    </row>
    <row r="17" spans="1:17" x14ac:dyDescent="0.35">
      <c r="A17" s="11" t="s">
        <v>20</v>
      </c>
      <c r="B17" s="6">
        <f>+ปทุมธานี!B17+ปทุมธานี!B34+ปทุมธานี!B51+ปทุมธานี!B69+ปทุมธานี!B87+ปทุมธานี!B104+ปทุมธานี!B121+ปทุมธานี!B138+ปทุมธานี!B156+ปทุมธานี!B173+ปทุมธานี!B190+ปทุมธานี!B207+ปทุมธานี!B224</f>
        <v>51002</v>
      </c>
      <c r="C17" s="6">
        <f>+ปทุมธานี!C17+ปทุมธานี!C34+ปทุมธานี!C51+ปทุมธานี!C69+ปทุมธานี!C87+ปทุมธานี!C104+ปทุมธานี!C121+ปทุมธานี!C138+ปทุมธานี!C156+ปทุมธานี!C173+ปทุมธานี!C190+ปทุมธานี!C207+ปทุมธานี!C224</f>
        <v>54845</v>
      </c>
      <c r="D17" s="6">
        <f>+ปทุมธานี!D17+ปทุมธานี!D34+ปทุมธานี!D51+ปทุมธานี!D69+ปทุมธานี!D87+ปทุมธานี!D104+ปทุมธานี!D121+ปทุมธานี!D138+ปทุมธานี!D156+ปทุมธานี!D173+ปทุมธานี!D190+ปทุมธานี!D207+ปทุมธานี!D224</f>
        <v>58020</v>
      </c>
      <c r="E17" s="6">
        <f>+ปทุมธานี!E17+ปทุมธานี!E34+ปทุมธานี!E51+ปทุมธานี!E69+ปทุมธานี!E87+ปทุมธานี!E104+ปทุมธานี!E121+ปทุมธานี!E138+ปทุมธานี!E156+ปทุมธานี!E173+ปทุมธานี!E190+ปทุมธานี!E207+ปทุมธานี!E224</f>
        <v>12114</v>
      </c>
      <c r="F17" s="6">
        <f>+ปทุมธานี!F17+ปทุมธานี!F34+ปทุมธานี!F51+ปทุมธานี!F69+ปทุมธานี!F87+ปทุมธานี!F104+ปทุมธานี!F121+ปทุมธานี!F138+ปทุมธานี!F156+ปทุมธานี!F173+ปทุมธานี!F190+ปทุมธานี!F207+ปทุมธานี!F224</f>
        <v>80376.293799999999</v>
      </c>
      <c r="G17" s="6">
        <f>+ปทุมธานี!G17+ปทุมธานี!G34+ปทุมธานี!G51+ปทุมธานี!G69+ปทุมธานี!G87+ปทุมธานี!G104+ปทุมธานี!G121+ปทุมธานี!G138+ปทุมธานี!G156+ปทุมธานี!G173+ปทุมธานี!G190+ปทุมธานี!G207+ปทุมธานี!G224</f>
        <v>88921.762600000002</v>
      </c>
      <c r="H17" s="6">
        <f>+ปทุมธานี!H17+ปทุมธานี!H34+ปทุมธานี!H51+ปทุมธานี!H69+ปทุมธานี!H87+ปทุมธานี!H104+ปทุมธานี!H121+ปทุมธานี!H138+ปทุมธานี!H156+ปทุมธานี!H173+ปทุมธานี!H190+ปทุมธานี!H207+ปทุมธานี!H224</f>
        <v>109543.2135</v>
      </c>
      <c r="I17" s="6">
        <f>+ปทุมธานี!I17+ปทุมธานี!I34+ปทุมธานี!I51+ปทุมธานี!I69+ปทุมธานี!I87+ปทุมธานี!I104+ปทุมธานี!I121+ปทุมธานี!I138+ปทุมธานี!I156+ปทุมธานี!I173+ปทุมธานี!I190+ปทุมธานี!I207+ปทุมธานี!I224</f>
        <v>23434.602600000002</v>
      </c>
      <c r="J17" s="6">
        <f>+ปทุมธานี!J17+ปทุมธานี!J34+ปทุมธานี!J51+ปทุมธานี!J69+ปทุมธานี!J87+ปทุมธานี!J104+ปทุมธานี!J121+ปทุมธานี!J138+ปทุมธานี!J156+ปทุมธานี!J173+ปทุมธานี!J190+ปทุมธานี!J207+ปทุมธานี!J224</f>
        <v>80031.818100000004</v>
      </c>
      <c r="K17" s="6">
        <f>+ปทุมธานี!K17+ปทุมธานี!K34+ปทุมธานี!K51+ปทุมธานี!K69+ปทุมธานี!K87+ปทุมธานี!K104+ปทุมธานี!K121+ปทุมธานี!K138+ปทุมธานี!K156+ปทุมธานี!K173+ปทุมธานี!K190+ปทุมธานี!K207+ปทุมธานี!K224</f>
        <v>88605.458900000012</v>
      </c>
      <c r="L17" s="6">
        <f>+ปทุมธานี!L17+ปทุมธานี!L34+ปทุมธานี!L51+ปทุมธานี!L69+ปทุมธานี!L87+ปทุมธานี!L104+ปทุมธานี!L121+ปทุมธานี!L138+ปทุมธานี!L156+ปทุมธานี!L173+ปทุมธานี!L190+ปทุมธานี!L207+ปทุมธานี!L224</f>
        <v>109188.87909999999</v>
      </c>
      <c r="M17" s="6">
        <f>+ปทุมธานี!M17+ปทุมธานี!M34+ปทุมธานี!M51+ปทุมธานี!M69+ปทุมธานี!M87+ปทุมธานี!M104+ปทุมธานี!M121+ปทุมธานี!M138+ปทุมธานี!M156+ปทุมธานี!M173+ปทุมธานี!M190+ปทุมธานี!M207+ปทุมธานี!M224</f>
        <v>23369.645200000003</v>
      </c>
      <c r="N17" s="6">
        <f>+ปทุมธานี!N17+ปทุมธานี!N34+ปทุมธานี!N51+ปทุมธานี!N69+ปทุมธานี!N87+ปทุมธานี!N104+ปทุมธานี!N121+ปทุมธานี!N138+ปทุมธานี!N156+ปทุมธานี!N173+ปทุมธานี!N190+ปทุมธานี!N207+ปทุมธานี!N224</f>
        <v>16.760000000000002</v>
      </c>
      <c r="O17" s="6">
        <f>+ปทุมธานี!O17+ปทุมธานี!O34+ปทุมธานี!O51+ปทุมธานี!O69+ปทุมธานี!O87+ปทุมธานี!O104+ปทุมธานี!O121+ปทุมธานี!O138+ปทุมธานี!O156+ปทุมธานี!O173+ปทุมธานี!O190+ปทุมธานี!O207+ปทุมธานี!O224</f>
        <v>16.88</v>
      </c>
      <c r="P17" s="6">
        <f>+ปทุมธานี!P17+ปทุมธานี!P34+ปทุมธานี!P51+ปทุมธานี!P69+ปทุมธานี!P87+ปทุมธานี!P104+ปทุมธานี!P121+ปทุมธานี!P138+ปทุมธานี!P156+ปทุมธานี!P173+ปทุมธานี!P190+ปทุมธานี!P207+ปทุมธานี!P224</f>
        <v>22.529999999999998</v>
      </c>
      <c r="Q17" s="6">
        <f>+ปทุมธานี!Q17+ปทุมธานี!Q34+ปทุมธานี!Q51+ปทุมธานี!Q69+ปทุมธานี!Q87+ปทุมธานี!Q104+ปทุมธานี!Q121+ปทุมธานี!Q138+ปทุมธานี!Q156+ปทุมธานี!Q173+ปทุมธานี!Q190+ปทุมธานี!Q207+ปทุมธานี!Q224</f>
        <v>22.02</v>
      </c>
    </row>
  </sheetData>
  <mergeCells count="7">
    <mergeCell ref="A1:O1"/>
    <mergeCell ref="A2:O2"/>
    <mergeCell ref="A3:A4"/>
    <mergeCell ref="C3:D3"/>
    <mergeCell ref="F3:G3"/>
    <mergeCell ref="J3:M3"/>
    <mergeCell ref="N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J12" sqref="J12"/>
    </sheetView>
  </sheetViews>
  <sheetFormatPr defaultRowHeight="22.5" x14ac:dyDescent="0.35"/>
  <cols>
    <col min="1" max="1" width="25.5" customWidth="1"/>
    <col min="2" max="2" width="9.75" customWidth="1"/>
    <col min="6" max="7" width="11.75" bestFit="1" customWidth="1"/>
    <col min="8" max="8" width="12.875" bestFit="1" customWidth="1"/>
    <col min="9" max="11" width="11.75" bestFit="1" customWidth="1"/>
    <col min="12" max="12" width="12.875" bestFit="1" customWidth="1"/>
    <col min="13" max="13" width="11.75" bestFit="1" customWidth="1"/>
  </cols>
  <sheetData>
    <row r="1" spans="1:17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</row>
    <row r="2" spans="1:17" x14ac:dyDescent="0.35">
      <c r="A2" s="178" t="s">
        <v>383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</row>
    <row r="3" spans="1:17" ht="23.25" customHeight="1" thickBot="1" x14ac:dyDescent="0.4">
      <c r="A3" s="183" t="s">
        <v>35</v>
      </c>
      <c r="B3" s="187" t="s">
        <v>3</v>
      </c>
      <c r="C3" s="187"/>
      <c r="D3" s="187"/>
      <c r="E3" s="187"/>
      <c r="F3" s="188" t="s">
        <v>4</v>
      </c>
      <c r="G3" s="188"/>
      <c r="H3" s="188"/>
      <c r="I3" s="188"/>
      <c r="J3" s="185" t="s">
        <v>5</v>
      </c>
      <c r="K3" s="185"/>
      <c r="L3" s="185"/>
      <c r="M3" s="185"/>
      <c r="N3" s="186" t="s">
        <v>6</v>
      </c>
      <c r="O3" s="186"/>
      <c r="P3" s="186"/>
      <c r="Q3" s="186"/>
    </row>
    <row r="4" spans="1:17" ht="24" thickTop="1" thickBot="1" x14ac:dyDescent="0.4">
      <c r="A4" s="184"/>
      <c r="B4" s="119">
        <v>2557</v>
      </c>
      <c r="C4" s="16">
        <v>2558</v>
      </c>
      <c r="D4" s="16">
        <v>2559</v>
      </c>
      <c r="E4" s="16">
        <v>2560</v>
      </c>
      <c r="F4" s="42">
        <v>2557</v>
      </c>
      <c r="G4" s="42">
        <v>2558</v>
      </c>
      <c r="H4" s="42">
        <v>2559</v>
      </c>
      <c r="I4" s="42">
        <v>2560</v>
      </c>
      <c r="J4" s="41">
        <v>2557</v>
      </c>
      <c r="K4" s="41">
        <v>2558</v>
      </c>
      <c r="L4" s="41">
        <v>2559</v>
      </c>
      <c r="M4" s="41">
        <v>2560</v>
      </c>
      <c r="N4" s="17">
        <v>2557</v>
      </c>
      <c r="O4" s="17">
        <v>2558</v>
      </c>
      <c r="P4" s="17">
        <v>2559</v>
      </c>
      <c r="Q4" s="17">
        <v>2560</v>
      </c>
    </row>
    <row r="5" spans="1:17" ht="24" thickTop="1" thickBot="1" x14ac:dyDescent="0.4">
      <c r="A5" s="107" t="s">
        <v>333</v>
      </c>
      <c r="B5" s="108">
        <v>21826</v>
      </c>
      <c r="C5" s="108">
        <v>23443</v>
      </c>
      <c r="D5" s="108">
        <v>24304</v>
      </c>
      <c r="E5" s="108">
        <v>3512</v>
      </c>
      <c r="F5" s="136">
        <v>30276.004499999999</v>
      </c>
      <c r="G5" s="136">
        <v>31605.563300000002</v>
      </c>
      <c r="H5" s="136">
        <v>34660.265200000002</v>
      </c>
      <c r="I5" s="136">
        <v>5161.8964999999998</v>
      </c>
      <c r="J5" s="136">
        <v>30156.2418</v>
      </c>
      <c r="K5" s="136">
        <v>31489.791099999999</v>
      </c>
      <c r="L5" s="136">
        <v>34532.8698</v>
      </c>
      <c r="M5" s="136">
        <v>5146.2395999999999</v>
      </c>
      <c r="N5" s="109">
        <v>1.39</v>
      </c>
      <c r="O5" s="109">
        <v>1.35</v>
      </c>
      <c r="P5" s="109">
        <v>1.43</v>
      </c>
      <c r="Q5" s="109">
        <v>1.47</v>
      </c>
    </row>
    <row r="6" spans="1:17" ht="23.25" thickBot="1" x14ac:dyDescent="0.4">
      <c r="A6" s="107" t="s">
        <v>130</v>
      </c>
      <c r="B6" s="108">
        <v>2452</v>
      </c>
      <c r="C6" s="108">
        <v>2484</v>
      </c>
      <c r="D6" s="108">
        <v>2788</v>
      </c>
      <c r="E6" s="109">
        <v>312</v>
      </c>
      <c r="F6" s="136">
        <v>1754.5181</v>
      </c>
      <c r="G6" s="136">
        <v>1909.0657000000001</v>
      </c>
      <c r="H6" s="136">
        <v>2026.3297</v>
      </c>
      <c r="I6" s="136">
        <v>213.83750000000001</v>
      </c>
      <c r="J6" s="136">
        <v>1748.5603000000001</v>
      </c>
      <c r="K6" s="136">
        <v>1899.4848</v>
      </c>
      <c r="L6" s="136">
        <v>2017.9156</v>
      </c>
      <c r="M6" s="136">
        <v>213.4177</v>
      </c>
      <c r="N6" s="109">
        <v>0.72</v>
      </c>
      <c r="O6" s="109">
        <v>0.77</v>
      </c>
      <c r="P6" s="109">
        <v>0.73</v>
      </c>
      <c r="Q6" s="109">
        <v>0.69</v>
      </c>
    </row>
    <row r="7" spans="1:17" ht="23.25" thickBot="1" x14ac:dyDescent="0.4">
      <c r="A7" s="107" t="s">
        <v>132</v>
      </c>
      <c r="B7" s="108">
        <v>3165</v>
      </c>
      <c r="C7" s="108">
        <v>3510</v>
      </c>
      <c r="D7" s="108">
        <v>3041</v>
      </c>
      <c r="E7" s="109">
        <v>505</v>
      </c>
      <c r="F7" s="136">
        <v>2179.6338999999998</v>
      </c>
      <c r="G7" s="136">
        <v>2330.1410000000001</v>
      </c>
      <c r="H7" s="136">
        <v>2313.154</v>
      </c>
      <c r="I7" s="136">
        <v>349.90710000000001</v>
      </c>
      <c r="J7" s="136">
        <v>2174.6158</v>
      </c>
      <c r="K7" s="136">
        <v>2323.2271999999998</v>
      </c>
      <c r="L7" s="136">
        <v>2312.6109999999999</v>
      </c>
      <c r="M7" s="136">
        <v>351.2294</v>
      </c>
      <c r="N7" s="109">
        <v>0.69</v>
      </c>
      <c r="O7" s="109">
        <v>0.66</v>
      </c>
      <c r="P7" s="109">
        <v>0.76</v>
      </c>
      <c r="Q7" s="109">
        <v>0.69</v>
      </c>
    </row>
    <row r="8" spans="1:17" ht="23.25" thickBot="1" x14ac:dyDescent="0.4">
      <c r="A8" s="107" t="s">
        <v>334</v>
      </c>
      <c r="B8" s="108">
        <v>1456</v>
      </c>
      <c r="C8" s="108">
        <v>1597</v>
      </c>
      <c r="D8" s="108">
        <v>1475</v>
      </c>
      <c r="E8" s="109">
        <v>16</v>
      </c>
      <c r="F8" s="136">
        <v>1106.1646000000001</v>
      </c>
      <c r="G8" s="136">
        <v>1140.2117000000001</v>
      </c>
      <c r="H8" s="136">
        <v>1475</v>
      </c>
      <c r="I8" s="136">
        <v>16</v>
      </c>
      <c r="J8" s="136">
        <v>1100.7922000000001</v>
      </c>
      <c r="K8" s="136">
        <v>1133.8168000000001</v>
      </c>
      <c r="L8" s="136">
        <v>1039.8483000000001</v>
      </c>
      <c r="M8" s="136">
        <v>10.617000000000001</v>
      </c>
      <c r="N8" s="109">
        <v>0.76</v>
      </c>
      <c r="O8" s="109">
        <v>0.71</v>
      </c>
      <c r="P8" s="109">
        <v>0.71</v>
      </c>
      <c r="Q8" s="109">
        <v>0.66</v>
      </c>
    </row>
    <row r="9" spans="1:17" ht="23.25" thickBot="1" x14ac:dyDescent="0.4">
      <c r="A9" s="107" t="s">
        <v>335</v>
      </c>
      <c r="B9" s="108">
        <v>1711</v>
      </c>
      <c r="C9" s="108">
        <v>1727</v>
      </c>
      <c r="D9" s="108">
        <v>1659</v>
      </c>
      <c r="E9" s="109">
        <v>303</v>
      </c>
      <c r="F9" s="136">
        <v>1501.9792</v>
      </c>
      <c r="G9" s="136">
        <v>1730.8755000000001</v>
      </c>
      <c r="H9" s="136">
        <v>1514.1261</v>
      </c>
      <c r="I9" s="136">
        <v>270.55720000000002</v>
      </c>
      <c r="J9" s="136">
        <v>1489.4761000000001</v>
      </c>
      <c r="K9" s="136">
        <v>1719.261</v>
      </c>
      <c r="L9" s="136">
        <v>1502.3001999999999</v>
      </c>
      <c r="M9" s="136">
        <v>268.89019999999999</v>
      </c>
      <c r="N9" s="109">
        <v>0.88</v>
      </c>
      <c r="O9" s="109">
        <v>1</v>
      </c>
      <c r="P9" s="109">
        <v>0.91</v>
      </c>
      <c r="Q9" s="109">
        <v>0.89</v>
      </c>
    </row>
    <row r="10" spans="1:17" ht="23.25" thickBot="1" x14ac:dyDescent="0.4">
      <c r="A10" s="107" t="s">
        <v>336</v>
      </c>
      <c r="B10" s="108">
        <v>1523</v>
      </c>
      <c r="C10" s="108">
        <v>1703</v>
      </c>
      <c r="D10" s="108">
        <v>1535</v>
      </c>
      <c r="E10" s="109">
        <v>220</v>
      </c>
      <c r="F10" s="136">
        <v>939.04470000000003</v>
      </c>
      <c r="G10" s="136">
        <v>982.22950000000003</v>
      </c>
      <c r="H10" s="136">
        <v>982.49490000000003</v>
      </c>
      <c r="I10" s="136">
        <v>142.9264</v>
      </c>
      <c r="J10" s="136">
        <v>936.69920000000002</v>
      </c>
      <c r="K10" s="136">
        <v>979.89970000000005</v>
      </c>
      <c r="L10" s="136">
        <v>982.16570000000002</v>
      </c>
      <c r="M10" s="136">
        <v>142.5214</v>
      </c>
      <c r="N10" s="109">
        <v>0.62</v>
      </c>
      <c r="O10" s="109">
        <v>0.57999999999999996</v>
      </c>
      <c r="P10" s="109">
        <v>0.64</v>
      </c>
      <c r="Q10" s="109">
        <v>0.65</v>
      </c>
    </row>
    <row r="11" spans="1:17" ht="23.25" thickBot="1" x14ac:dyDescent="0.4">
      <c r="A11" s="107" t="s">
        <v>140</v>
      </c>
      <c r="B11" s="108">
        <v>2737</v>
      </c>
      <c r="C11" s="108">
        <v>2773</v>
      </c>
      <c r="D11" s="108">
        <v>2571</v>
      </c>
      <c r="E11" s="109">
        <v>345</v>
      </c>
      <c r="F11" s="136">
        <v>1593.8932</v>
      </c>
      <c r="G11" s="136">
        <v>1623.15</v>
      </c>
      <c r="H11" s="136">
        <v>1616.8305</v>
      </c>
      <c r="I11" s="136">
        <v>211.61150000000001</v>
      </c>
      <c r="J11" s="136">
        <v>1586.0821000000001</v>
      </c>
      <c r="K11" s="136">
        <v>1616.0186000000001</v>
      </c>
      <c r="L11" s="136">
        <v>1608.3590999999999</v>
      </c>
      <c r="M11" s="136">
        <v>210.21119999999999</v>
      </c>
      <c r="N11" s="109">
        <v>0.57999999999999996</v>
      </c>
      <c r="O11" s="109">
        <v>0.59</v>
      </c>
      <c r="P11" s="109">
        <v>0.63</v>
      </c>
      <c r="Q11" s="109">
        <v>0.61</v>
      </c>
    </row>
    <row r="12" spans="1:17" ht="23.25" thickBot="1" x14ac:dyDescent="0.4">
      <c r="A12" s="107" t="s">
        <v>337</v>
      </c>
      <c r="B12" s="109">
        <v>885</v>
      </c>
      <c r="C12" s="108">
        <v>1106</v>
      </c>
      <c r="D12" s="109">
        <v>959</v>
      </c>
      <c r="E12" s="109">
        <v>141</v>
      </c>
      <c r="F12" s="136">
        <v>574.30190000000005</v>
      </c>
      <c r="G12" s="136">
        <v>662.31439999999998</v>
      </c>
      <c r="H12" s="136">
        <v>600.57150000000001</v>
      </c>
      <c r="I12" s="136">
        <v>99.518100000000004</v>
      </c>
      <c r="J12" s="136">
        <v>573.34310000000005</v>
      </c>
      <c r="K12" s="136">
        <v>662.48950000000002</v>
      </c>
      <c r="L12" s="136">
        <v>600.84849999999994</v>
      </c>
      <c r="M12" s="136">
        <v>100.4315</v>
      </c>
      <c r="N12" s="109">
        <v>0.65</v>
      </c>
      <c r="O12" s="109">
        <v>0.6</v>
      </c>
      <c r="P12" s="109">
        <v>0.63</v>
      </c>
      <c r="Q12" s="109">
        <v>0.71</v>
      </c>
    </row>
    <row r="13" spans="1:17" ht="23.25" thickBot="1" x14ac:dyDescent="0.4">
      <c r="A13" s="107" t="s">
        <v>144</v>
      </c>
      <c r="B13" s="108">
        <v>1095</v>
      </c>
      <c r="C13" s="108">
        <v>1476</v>
      </c>
      <c r="D13" s="108">
        <v>1316</v>
      </c>
      <c r="E13" s="109">
        <v>213</v>
      </c>
      <c r="F13" s="136">
        <v>4218.3802999999998</v>
      </c>
      <c r="G13" s="136">
        <v>5506.8019999999997</v>
      </c>
      <c r="H13" s="136">
        <v>5499.9847</v>
      </c>
      <c r="I13" s="136">
        <v>1068.9885999999999</v>
      </c>
      <c r="J13" s="136">
        <v>4137.0653000000002</v>
      </c>
      <c r="K13" s="136">
        <v>5429.9502000000002</v>
      </c>
      <c r="L13" s="136">
        <v>5465.0123000000003</v>
      </c>
      <c r="M13" s="136">
        <v>1062.8373999999999</v>
      </c>
      <c r="N13" s="109">
        <v>3.85</v>
      </c>
      <c r="O13" s="109">
        <v>3.73</v>
      </c>
      <c r="P13" s="109">
        <v>4.18</v>
      </c>
      <c r="Q13" s="109">
        <v>5.0199999999999996</v>
      </c>
    </row>
    <row r="14" spans="1:17" ht="23.25" thickBot="1" x14ac:dyDescent="0.4">
      <c r="A14" s="107" t="s">
        <v>148</v>
      </c>
      <c r="B14" s="108">
        <v>2011</v>
      </c>
      <c r="C14" s="108">
        <v>1528</v>
      </c>
      <c r="D14" s="108">
        <v>1391</v>
      </c>
      <c r="E14" s="109">
        <v>186</v>
      </c>
      <c r="F14" s="136">
        <v>2639.9971999999998</v>
      </c>
      <c r="G14" s="136">
        <v>1945.1943000000001</v>
      </c>
      <c r="H14" s="136">
        <v>1813.3281999999999</v>
      </c>
      <c r="I14" s="136">
        <v>251.01240000000001</v>
      </c>
      <c r="J14" s="136">
        <v>2684.9058</v>
      </c>
      <c r="K14" s="136">
        <v>1970.9289000000001</v>
      </c>
      <c r="L14" s="136">
        <v>1837.1116</v>
      </c>
      <c r="M14" s="136">
        <v>252.32810000000001</v>
      </c>
      <c r="N14" s="109">
        <v>1.31</v>
      </c>
      <c r="O14" s="109">
        <v>1.27</v>
      </c>
      <c r="P14" s="109">
        <v>1.3</v>
      </c>
      <c r="Q14" s="109">
        <v>1.35</v>
      </c>
    </row>
    <row r="15" spans="1:17" ht="23.25" thickBot="1" x14ac:dyDescent="0.4">
      <c r="A15" s="110" t="s">
        <v>338</v>
      </c>
      <c r="B15" s="108">
        <v>9301</v>
      </c>
      <c r="C15" s="108">
        <v>10624</v>
      </c>
      <c r="D15" s="108">
        <v>11074</v>
      </c>
      <c r="E15" s="108">
        <v>1175</v>
      </c>
      <c r="F15" s="136">
        <v>26656.0769</v>
      </c>
      <c r="G15" s="136">
        <v>31996.692599999998</v>
      </c>
      <c r="H15" s="136">
        <v>36160.039299999997</v>
      </c>
      <c r="I15" s="136">
        <v>3724.4776999999999</v>
      </c>
      <c r="J15" s="136">
        <v>26582.058199999999</v>
      </c>
      <c r="K15" s="136">
        <v>31946.289499999999</v>
      </c>
      <c r="L15" s="136">
        <v>36108.890399999997</v>
      </c>
      <c r="M15" s="136">
        <v>3721.3128999999999</v>
      </c>
      <c r="N15" s="109">
        <v>2.87</v>
      </c>
      <c r="O15" s="109">
        <v>3.01</v>
      </c>
      <c r="P15" s="109">
        <v>3.27</v>
      </c>
      <c r="Q15" s="109">
        <v>3.17</v>
      </c>
    </row>
    <row r="16" spans="1:17" ht="22.5" customHeight="1" thickBot="1" x14ac:dyDescent="0.4">
      <c r="A16" s="107" t="s">
        <v>152</v>
      </c>
      <c r="B16" s="108"/>
      <c r="C16" s="108"/>
      <c r="D16" s="108">
        <v>2871</v>
      </c>
      <c r="E16" s="109">
        <v>75</v>
      </c>
      <c r="F16" s="136"/>
      <c r="G16" s="136"/>
      <c r="H16" s="136">
        <v>13143.9836</v>
      </c>
      <c r="I16" s="136">
        <v>283.4744</v>
      </c>
      <c r="J16" s="136"/>
      <c r="K16" s="136"/>
      <c r="L16" s="136">
        <v>13087.3752</v>
      </c>
      <c r="M16" s="136">
        <v>281.8811</v>
      </c>
      <c r="N16" s="109"/>
      <c r="O16" s="109"/>
      <c r="P16" s="109">
        <v>4.58</v>
      </c>
      <c r="Q16" s="109">
        <v>3.78</v>
      </c>
    </row>
    <row r="17" spans="1:17" ht="42.75" customHeight="1" thickBot="1" x14ac:dyDescent="0.4">
      <c r="A17" s="111" t="s">
        <v>339</v>
      </c>
      <c r="B17" s="108">
        <v>2840</v>
      </c>
      <c r="C17" s="108">
        <v>2874</v>
      </c>
      <c r="D17" s="108">
        <v>2781</v>
      </c>
      <c r="E17" s="109">
        <v>495</v>
      </c>
      <c r="F17" s="136">
        <v>6936.2992999999997</v>
      </c>
      <c r="G17" s="136">
        <v>7489.5226000000002</v>
      </c>
      <c r="H17" s="136">
        <v>7657.9872999999998</v>
      </c>
      <c r="I17" s="136">
        <v>1408.1079</v>
      </c>
      <c r="J17" s="136">
        <v>6861.9781999999996</v>
      </c>
      <c r="K17" s="136">
        <v>7434.3015999999998</v>
      </c>
      <c r="L17" s="136">
        <v>7582.7655999999997</v>
      </c>
      <c r="M17" s="136">
        <v>1396.1565000000001</v>
      </c>
      <c r="N17" s="109">
        <v>2.44</v>
      </c>
      <c r="O17" s="109">
        <v>2.61</v>
      </c>
      <c r="P17" s="109">
        <v>2.75</v>
      </c>
      <c r="Q17" s="109">
        <v>2.84</v>
      </c>
    </row>
    <row r="18" spans="1:17" s="129" customFormat="1" x14ac:dyDescent="0.35">
      <c r="A18" s="127" t="s">
        <v>20</v>
      </c>
      <c r="B18" s="128">
        <f>+SUM(B5:B17)</f>
        <v>51002</v>
      </c>
      <c r="C18" s="128">
        <f t="shared" ref="C18:M18" si="0">+SUM(C5:C17)</f>
        <v>54845</v>
      </c>
      <c r="D18" s="128">
        <f t="shared" si="0"/>
        <v>57765</v>
      </c>
      <c r="E18" s="128">
        <f t="shared" si="0"/>
        <v>7498</v>
      </c>
      <c r="F18" s="137">
        <f t="shared" si="0"/>
        <v>80376.293799999999</v>
      </c>
      <c r="G18" s="137">
        <f t="shared" si="0"/>
        <v>88921.762600000002</v>
      </c>
      <c r="H18" s="137">
        <f t="shared" si="0"/>
        <v>109464.09499999999</v>
      </c>
      <c r="I18" s="137">
        <f t="shared" si="0"/>
        <v>13202.315299999998</v>
      </c>
      <c r="J18" s="137">
        <f t="shared" si="0"/>
        <v>80031.818100000004</v>
      </c>
      <c r="K18" s="137">
        <f t="shared" si="0"/>
        <v>88605.458900000012</v>
      </c>
      <c r="L18" s="137">
        <f t="shared" si="0"/>
        <v>108678.07329999999</v>
      </c>
      <c r="M18" s="137">
        <f t="shared" si="0"/>
        <v>13158.074000000001</v>
      </c>
    </row>
  </sheetData>
  <mergeCells count="7">
    <mergeCell ref="A1:O1"/>
    <mergeCell ref="A2:O2"/>
    <mergeCell ref="A3:A4"/>
    <mergeCell ref="J3:M3"/>
    <mergeCell ref="N3:Q3"/>
    <mergeCell ref="B3:E3"/>
    <mergeCell ref="F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opLeftCell="A96" zoomScale="80" zoomScaleNormal="80" workbookViewId="0">
      <selection activeCell="L116" sqref="L116"/>
    </sheetView>
  </sheetViews>
  <sheetFormatPr defaultRowHeight="22.5" x14ac:dyDescent="0.35"/>
  <cols>
    <col min="6" max="8" width="9.625" bestFit="1" customWidth="1"/>
    <col min="10" max="12" width="9.625" bestFit="1" customWidth="1"/>
    <col min="18" max="18" width="29.625" customWidth="1"/>
  </cols>
  <sheetData>
    <row r="1" spans="1:19" ht="22.5" customHeight="1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  <c r="R1" s="14"/>
    </row>
    <row r="2" spans="1:19" ht="22.5" customHeight="1" x14ac:dyDescent="0.35">
      <c r="A2" s="178" t="s">
        <v>340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  <c r="R2" t="s">
        <v>399</v>
      </c>
    </row>
    <row r="3" spans="1:19" ht="23.25" customHeight="1" thickBot="1" x14ac:dyDescent="0.4">
      <c r="A3" s="179" t="s">
        <v>2</v>
      </c>
      <c r="B3" s="82"/>
      <c r="C3" s="180" t="s">
        <v>3</v>
      </c>
      <c r="D3" s="180"/>
      <c r="E3" s="83"/>
      <c r="F3" s="180" t="s">
        <v>4</v>
      </c>
      <c r="G3" s="180"/>
      <c r="H3" s="83"/>
      <c r="I3" s="83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9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9" ht="24" thickTop="1" thickBot="1" x14ac:dyDescent="0.4">
      <c r="A5" s="5" t="s">
        <v>7</v>
      </c>
      <c r="B5" s="6">
        <v>1192</v>
      </c>
      <c r="C5" s="6">
        <v>1153</v>
      </c>
      <c r="D5" s="6">
        <v>1298</v>
      </c>
      <c r="E5" s="6">
        <v>1182</v>
      </c>
      <c r="F5" s="7">
        <v>1438.0866000000001</v>
      </c>
      <c r="G5" s="7">
        <v>1735.6256000000001</v>
      </c>
      <c r="H5" s="7">
        <v>1874.8851</v>
      </c>
      <c r="I5" s="7">
        <v>1609.0929000000001</v>
      </c>
      <c r="J5" s="7">
        <v>1434.8003000000001</v>
      </c>
      <c r="K5" s="7">
        <v>1732.3033</v>
      </c>
      <c r="L5" s="7">
        <v>1873.0976000000001</v>
      </c>
      <c r="M5" s="7">
        <v>1604.162</v>
      </c>
      <c r="N5" s="8">
        <v>1.21</v>
      </c>
      <c r="O5" s="8">
        <v>1.51</v>
      </c>
      <c r="P5" s="8">
        <v>1.44</v>
      </c>
      <c r="Q5" s="8">
        <v>1.36</v>
      </c>
      <c r="S5">
        <v>8000</v>
      </c>
    </row>
    <row r="6" spans="1:19" ht="23.25" thickBot="1" x14ac:dyDescent="0.4">
      <c r="A6" s="1" t="s">
        <v>8</v>
      </c>
      <c r="B6" s="2">
        <v>1093</v>
      </c>
      <c r="C6" s="2">
        <v>1074</v>
      </c>
      <c r="D6" s="2">
        <v>1090</v>
      </c>
      <c r="E6" s="2">
        <v>1124</v>
      </c>
      <c r="F6" s="3">
        <v>1581.1043999999999</v>
      </c>
      <c r="G6" s="3">
        <v>1684.5195000000001</v>
      </c>
      <c r="H6" s="3">
        <v>1511.5543</v>
      </c>
      <c r="I6" s="3">
        <v>1627.7047</v>
      </c>
      <c r="J6" s="3">
        <v>1576.7244000000001</v>
      </c>
      <c r="K6" s="3">
        <v>1680.3055999999999</v>
      </c>
      <c r="L6" s="3">
        <v>1507.8068000000001</v>
      </c>
      <c r="M6" s="3">
        <v>1624.8622</v>
      </c>
      <c r="N6" s="4">
        <v>1.45</v>
      </c>
      <c r="O6" s="4">
        <v>1.57</v>
      </c>
      <c r="P6" s="4">
        <v>1.39</v>
      </c>
      <c r="Q6" s="4">
        <v>1.45</v>
      </c>
    </row>
    <row r="7" spans="1:19" ht="23.25" thickBot="1" x14ac:dyDescent="0.4">
      <c r="A7" s="5" t="s">
        <v>9</v>
      </c>
      <c r="B7" s="6">
        <v>1114</v>
      </c>
      <c r="C7" s="6">
        <v>1067</v>
      </c>
      <c r="D7" s="6">
        <v>1123</v>
      </c>
      <c r="E7" s="8">
        <v>26</v>
      </c>
      <c r="F7" s="7">
        <v>1644.3724</v>
      </c>
      <c r="G7" s="7">
        <v>1587.3575000000001</v>
      </c>
      <c r="H7" s="7">
        <v>1720.9386999999999</v>
      </c>
      <c r="I7" s="8">
        <v>21.453099999999999</v>
      </c>
      <c r="J7" s="7">
        <v>1640.4567999999999</v>
      </c>
      <c r="K7" s="7">
        <v>1583.0879</v>
      </c>
      <c r="L7" s="7">
        <v>1719.6496</v>
      </c>
      <c r="M7" s="8">
        <v>21.322900000000001</v>
      </c>
      <c r="N7" s="8">
        <v>1.48</v>
      </c>
      <c r="O7" s="8">
        <v>1.49</v>
      </c>
      <c r="P7" s="8">
        <v>1.53</v>
      </c>
      <c r="Q7" s="8">
        <v>0.83</v>
      </c>
    </row>
    <row r="8" spans="1:19" ht="23.25" thickBot="1" x14ac:dyDescent="0.4">
      <c r="A8" s="1" t="s">
        <v>10</v>
      </c>
      <c r="B8" s="2">
        <v>1189</v>
      </c>
      <c r="C8" s="2">
        <v>1165</v>
      </c>
      <c r="D8" s="2">
        <v>1067</v>
      </c>
      <c r="E8" s="4">
        <v>0</v>
      </c>
      <c r="F8" s="3">
        <v>1684.2079000000001</v>
      </c>
      <c r="G8" s="3">
        <v>1734.2955999999999</v>
      </c>
      <c r="H8" s="3">
        <v>1543.4919</v>
      </c>
      <c r="I8" s="4">
        <v>0</v>
      </c>
      <c r="J8" s="3">
        <v>1682.7944</v>
      </c>
      <c r="K8" s="3">
        <v>1731.0300999999999</v>
      </c>
      <c r="L8" s="3">
        <v>1539.5226</v>
      </c>
      <c r="M8" s="4">
        <v>0</v>
      </c>
      <c r="N8" s="4">
        <v>1.42</v>
      </c>
      <c r="O8" s="4">
        <v>1.49</v>
      </c>
      <c r="P8" s="4">
        <v>1.45</v>
      </c>
      <c r="Q8" s="4">
        <v>0</v>
      </c>
    </row>
    <row r="9" spans="1:19" ht="23.25" thickBot="1" x14ac:dyDescent="0.4">
      <c r="A9" s="5" t="s">
        <v>11</v>
      </c>
      <c r="B9" s="6">
        <v>1097</v>
      </c>
      <c r="C9" s="6">
        <v>1045</v>
      </c>
      <c r="D9" s="6">
        <v>1077</v>
      </c>
      <c r="E9" s="8">
        <v>0</v>
      </c>
      <c r="F9" s="7">
        <v>1308.1269</v>
      </c>
      <c r="G9" s="7">
        <v>1587.1370999999999</v>
      </c>
      <c r="H9" s="7">
        <v>1510.2207000000001</v>
      </c>
      <c r="I9" s="8">
        <v>0</v>
      </c>
      <c r="J9" s="7">
        <v>1306.0719999999999</v>
      </c>
      <c r="K9" s="7">
        <v>1585.7561000000001</v>
      </c>
      <c r="L9" s="7">
        <v>1506.1975</v>
      </c>
      <c r="M9" s="8">
        <v>0</v>
      </c>
      <c r="N9" s="8">
        <v>1.19</v>
      </c>
      <c r="O9" s="8">
        <v>1.52</v>
      </c>
      <c r="P9" s="8">
        <v>1.4</v>
      </c>
      <c r="Q9" s="8">
        <v>0</v>
      </c>
    </row>
    <row r="10" spans="1:19" ht="23.25" thickBot="1" x14ac:dyDescent="0.4">
      <c r="A10" s="1" t="s">
        <v>12</v>
      </c>
      <c r="B10" s="2">
        <v>1232</v>
      </c>
      <c r="C10" s="2">
        <v>1147</v>
      </c>
      <c r="D10" s="2">
        <v>1148</v>
      </c>
      <c r="E10" s="4">
        <v>0</v>
      </c>
      <c r="F10" s="3">
        <v>1659.8018999999999</v>
      </c>
      <c r="G10" s="3">
        <v>1671.6605999999999</v>
      </c>
      <c r="H10" s="3">
        <v>1510.3312000000001</v>
      </c>
      <c r="I10" s="4">
        <v>0</v>
      </c>
      <c r="J10" s="3">
        <v>1656.3523</v>
      </c>
      <c r="K10" s="3">
        <v>1667.663</v>
      </c>
      <c r="L10" s="3">
        <v>1507.3724</v>
      </c>
      <c r="M10" s="4">
        <v>0</v>
      </c>
      <c r="N10" s="4">
        <v>1.35</v>
      </c>
      <c r="O10" s="4">
        <v>1.46</v>
      </c>
      <c r="P10" s="4">
        <v>1.32</v>
      </c>
      <c r="Q10" s="4">
        <v>0</v>
      </c>
    </row>
    <row r="11" spans="1:19" ht="23.25" thickBot="1" x14ac:dyDescent="0.4">
      <c r="A11" s="5" t="s">
        <v>13</v>
      </c>
      <c r="B11" s="6">
        <v>1006</v>
      </c>
      <c r="C11" s="6">
        <v>1067</v>
      </c>
      <c r="D11" s="6">
        <v>1050</v>
      </c>
      <c r="E11" s="8">
        <v>0</v>
      </c>
      <c r="F11" s="7">
        <v>1548.7289000000001</v>
      </c>
      <c r="G11" s="7">
        <v>1811.0763999999999</v>
      </c>
      <c r="H11" s="7">
        <v>1512.5657000000001</v>
      </c>
      <c r="I11" s="8">
        <v>0</v>
      </c>
      <c r="J11" s="7">
        <v>1545.2542000000001</v>
      </c>
      <c r="K11" s="7">
        <v>1807.4719</v>
      </c>
      <c r="L11" s="7">
        <v>1509.4772</v>
      </c>
      <c r="M11" s="8">
        <v>0</v>
      </c>
      <c r="N11" s="8">
        <v>1.54</v>
      </c>
      <c r="O11" s="8">
        <v>1.7</v>
      </c>
      <c r="P11" s="8">
        <v>1.44</v>
      </c>
      <c r="Q11" s="8">
        <v>0</v>
      </c>
    </row>
    <row r="12" spans="1:19" ht="23.25" thickBot="1" x14ac:dyDescent="0.4">
      <c r="A12" s="1" t="s">
        <v>14</v>
      </c>
      <c r="B12" s="2">
        <v>1080</v>
      </c>
      <c r="C12" s="2">
        <v>1144</v>
      </c>
      <c r="D12" s="4">
        <v>983</v>
      </c>
      <c r="E12" s="4">
        <v>0</v>
      </c>
      <c r="F12" s="3">
        <v>1417.0074999999999</v>
      </c>
      <c r="G12" s="3">
        <v>1787.4276</v>
      </c>
      <c r="H12" s="3">
        <v>1382.1374000000001</v>
      </c>
      <c r="I12" s="4">
        <v>0</v>
      </c>
      <c r="J12" s="3">
        <v>1414.2139</v>
      </c>
      <c r="K12" s="3">
        <v>1783.9309000000001</v>
      </c>
      <c r="L12" s="3">
        <v>1379.7498000000001</v>
      </c>
      <c r="M12" s="4">
        <v>0</v>
      </c>
      <c r="N12" s="4">
        <v>1.31</v>
      </c>
      <c r="O12" s="4">
        <v>1.56</v>
      </c>
      <c r="P12" s="4">
        <v>1.41</v>
      </c>
      <c r="Q12" s="4">
        <v>0</v>
      </c>
    </row>
    <row r="13" spans="1:19" ht="23.25" thickBot="1" x14ac:dyDescent="0.4">
      <c r="A13" s="5" t="s">
        <v>15</v>
      </c>
      <c r="B13" s="6">
        <v>1081</v>
      </c>
      <c r="C13" s="6">
        <v>1215</v>
      </c>
      <c r="D13" s="8">
        <v>996</v>
      </c>
      <c r="E13" s="8">
        <v>0</v>
      </c>
      <c r="F13" s="7">
        <v>1415.2585999999999</v>
      </c>
      <c r="G13" s="7">
        <v>1610.8177000000001</v>
      </c>
      <c r="H13" s="7">
        <v>1534.2807</v>
      </c>
      <c r="I13" s="8">
        <v>0</v>
      </c>
      <c r="J13" s="7">
        <v>1412.9916000000001</v>
      </c>
      <c r="K13" s="7">
        <v>1608.7244000000001</v>
      </c>
      <c r="L13" s="7">
        <v>1533.749</v>
      </c>
      <c r="M13" s="8">
        <v>0</v>
      </c>
      <c r="N13" s="8">
        <v>1.31</v>
      </c>
      <c r="O13" s="8">
        <v>1.33</v>
      </c>
      <c r="P13" s="8">
        <v>1.54</v>
      </c>
      <c r="Q13" s="8">
        <v>0</v>
      </c>
    </row>
    <row r="14" spans="1:19" ht="23.25" thickBot="1" x14ac:dyDescent="0.4">
      <c r="A14" s="1" t="s">
        <v>16</v>
      </c>
      <c r="B14" s="2">
        <v>1112</v>
      </c>
      <c r="C14" s="2">
        <v>1116</v>
      </c>
      <c r="D14" s="2">
        <v>1033</v>
      </c>
      <c r="E14" s="4">
        <v>0</v>
      </c>
      <c r="F14" s="3">
        <v>1666.1762000000001</v>
      </c>
      <c r="G14" s="3">
        <v>1515.2487000000001</v>
      </c>
      <c r="H14" s="3">
        <v>1518.8313000000001</v>
      </c>
      <c r="I14" s="4">
        <v>0</v>
      </c>
      <c r="J14" s="3">
        <v>1663.9574</v>
      </c>
      <c r="K14" s="3">
        <v>1513.8796</v>
      </c>
      <c r="L14" s="3">
        <v>1517.3748000000001</v>
      </c>
      <c r="M14" s="4">
        <v>0</v>
      </c>
      <c r="N14" s="4">
        <v>1.5</v>
      </c>
      <c r="O14" s="4">
        <v>1.36</v>
      </c>
      <c r="P14" s="4">
        <v>1.47</v>
      </c>
      <c r="Q14" s="4">
        <v>0</v>
      </c>
    </row>
    <row r="15" spans="1:19" ht="23.25" thickBot="1" x14ac:dyDescent="0.4">
      <c r="A15" s="5" t="s">
        <v>17</v>
      </c>
      <c r="B15" s="6">
        <v>1146</v>
      </c>
      <c r="C15" s="6">
        <v>1115</v>
      </c>
      <c r="D15" s="6">
        <v>1122</v>
      </c>
      <c r="E15" s="8">
        <v>0</v>
      </c>
      <c r="F15" s="7">
        <v>1629.7982</v>
      </c>
      <c r="G15" s="7">
        <v>1846.6378999999999</v>
      </c>
      <c r="H15" s="7">
        <v>1552.3875</v>
      </c>
      <c r="I15" s="8">
        <v>0</v>
      </c>
      <c r="J15" s="7">
        <v>1625.7774999999999</v>
      </c>
      <c r="K15" s="7">
        <v>1843.9597000000001</v>
      </c>
      <c r="L15" s="7">
        <v>1549.7725</v>
      </c>
      <c r="M15" s="8">
        <v>0</v>
      </c>
      <c r="N15" s="8">
        <v>1.42</v>
      </c>
      <c r="O15" s="8">
        <v>1.66</v>
      </c>
      <c r="P15" s="8">
        <v>1.38</v>
      </c>
      <c r="Q15" s="8">
        <v>0</v>
      </c>
    </row>
    <row r="16" spans="1:19" ht="23.25" thickBot="1" x14ac:dyDescent="0.4">
      <c r="A16" s="1" t="s">
        <v>18</v>
      </c>
      <c r="B16" s="2">
        <v>1192</v>
      </c>
      <c r="C16" s="2">
        <v>1175</v>
      </c>
      <c r="D16" s="2">
        <v>1158</v>
      </c>
      <c r="E16" s="4">
        <v>0</v>
      </c>
      <c r="F16" s="3">
        <v>1666.5614</v>
      </c>
      <c r="G16" s="3">
        <v>1774.1962000000001</v>
      </c>
      <c r="H16" s="3">
        <v>1604.8422</v>
      </c>
      <c r="I16" s="4">
        <v>0</v>
      </c>
      <c r="J16" s="3">
        <v>1664.2873</v>
      </c>
      <c r="K16" s="3">
        <v>1771.4417000000001</v>
      </c>
      <c r="L16" s="3">
        <v>1602.7512999999999</v>
      </c>
      <c r="M16" s="4">
        <v>0</v>
      </c>
      <c r="N16" s="4">
        <v>1.4</v>
      </c>
      <c r="O16" s="4">
        <v>1.51</v>
      </c>
      <c r="P16" s="4">
        <v>1.39</v>
      </c>
      <c r="Q16" s="4">
        <v>0</v>
      </c>
    </row>
    <row r="17" spans="1:17" x14ac:dyDescent="0.35">
      <c r="A17" s="11" t="s">
        <v>20</v>
      </c>
      <c r="B17" s="12">
        <v>13534</v>
      </c>
      <c r="C17" s="12">
        <v>13483</v>
      </c>
      <c r="D17" s="12">
        <v>13145</v>
      </c>
      <c r="E17" s="12">
        <v>2332</v>
      </c>
      <c r="F17" s="13">
        <v>18659.230899999999</v>
      </c>
      <c r="G17" s="13">
        <v>20346.000400000001</v>
      </c>
      <c r="H17" s="13">
        <v>18776.466700000001</v>
      </c>
      <c r="I17" s="13">
        <v>3258.2507000000001</v>
      </c>
      <c r="J17" s="13">
        <v>18623.682100000002</v>
      </c>
      <c r="K17" s="13">
        <v>20309.554199999999</v>
      </c>
      <c r="L17" s="13">
        <v>18746.521100000002</v>
      </c>
      <c r="M17" s="13">
        <v>3250.3471</v>
      </c>
      <c r="N17" s="11">
        <v>1.38</v>
      </c>
      <c r="O17" s="11">
        <v>1.51</v>
      </c>
      <c r="P17" s="11">
        <v>1.43</v>
      </c>
      <c r="Q17" s="11">
        <v>1.4</v>
      </c>
    </row>
    <row r="18" spans="1:17" x14ac:dyDescent="0.35">
      <c r="A18" s="178" t="s">
        <v>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84"/>
      <c r="Q18" s="84"/>
    </row>
    <row r="19" spans="1:17" x14ac:dyDescent="0.35">
      <c r="A19" s="178" t="s">
        <v>341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84"/>
      <c r="Q19" s="84"/>
    </row>
    <row r="20" spans="1:17" ht="23.25" thickBot="1" x14ac:dyDescent="0.4">
      <c r="A20" s="179" t="s">
        <v>2</v>
      </c>
      <c r="B20" s="82"/>
      <c r="C20" s="180" t="s">
        <v>3</v>
      </c>
      <c r="D20" s="180"/>
      <c r="E20" s="83"/>
      <c r="F20" s="180" t="s">
        <v>4</v>
      </c>
      <c r="G20" s="180"/>
      <c r="H20" s="83"/>
      <c r="I20" s="83"/>
      <c r="J20" s="181" t="s">
        <v>5</v>
      </c>
      <c r="K20" s="181"/>
      <c r="L20" s="181"/>
      <c r="M20" s="181"/>
      <c r="N20" s="182" t="s">
        <v>6</v>
      </c>
      <c r="O20" s="182"/>
      <c r="P20" s="182"/>
      <c r="Q20" s="182"/>
    </row>
    <row r="21" spans="1:17" ht="24" thickTop="1" thickBot="1" x14ac:dyDescent="0.4">
      <c r="A21" s="180"/>
      <c r="B21" s="9">
        <v>2557</v>
      </c>
      <c r="C21" s="9">
        <v>2558</v>
      </c>
      <c r="D21" s="9">
        <v>2559</v>
      </c>
      <c r="E21" s="9">
        <v>2560</v>
      </c>
      <c r="F21" s="9">
        <v>2557</v>
      </c>
      <c r="G21" s="9">
        <v>2558</v>
      </c>
      <c r="H21" s="9">
        <v>2559</v>
      </c>
      <c r="I21" s="9">
        <v>2560</v>
      </c>
      <c r="J21" s="9">
        <v>2557</v>
      </c>
      <c r="K21" s="9">
        <v>2558</v>
      </c>
      <c r="L21" s="9">
        <v>2559</v>
      </c>
      <c r="M21" s="9">
        <v>2560</v>
      </c>
      <c r="N21" s="10">
        <v>2557</v>
      </c>
      <c r="O21" s="10">
        <v>2558</v>
      </c>
      <c r="P21" s="10">
        <v>2559</v>
      </c>
      <c r="Q21" s="10">
        <v>2560</v>
      </c>
    </row>
    <row r="22" spans="1:17" ht="24" thickTop="1" thickBot="1" x14ac:dyDescent="0.4">
      <c r="A22" s="5" t="s">
        <v>7</v>
      </c>
      <c r="B22" s="8">
        <v>127</v>
      </c>
      <c r="C22" s="8">
        <v>134</v>
      </c>
      <c r="D22" s="8">
        <v>139</v>
      </c>
      <c r="E22" s="8">
        <v>186</v>
      </c>
      <c r="F22" s="8">
        <v>59.692900000000002</v>
      </c>
      <c r="G22" s="8">
        <v>82.267799999999994</v>
      </c>
      <c r="H22" s="8">
        <v>72.962599999999995</v>
      </c>
      <c r="I22" s="8">
        <v>118.6279</v>
      </c>
      <c r="J22" s="8">
        <v>59.657200000000003</v>
      </c>
      <c r="K22" s="8">
        <v>82.004300000000001</v>
      </c>
      <c r="L22" s="8">
        <v>72.3733</v>
      </c>
      <c r="M22" s="8">
        <v>118.1665</v>
      </c>
      <c r="N22" s="8">
        <v>0.47</v>
      </c>
      <c r="O22" s="8">
        <v>0.61</v>
      </c>
      <c r="P22" s="8">
        <v>0.52</v>
      </c>
      <c r="Q22" s="8">
        <v>0.64</v>
      </c>
    </row>
    <row r="23" spans="1:17" ht="23.25" thickBot="1" x14ac:dyDescent="0.4">
      <c r="A23" s="1" t="s">
        <v>8</v>
      </c>
      <c r="B23" s="4">
        <v>97</v>
      </c>
      <c r="C23" s="4">
        <v>135</v>
      </c>
      <c r="D23" s="4">
        <v>143</v>
      </c>
      <c r="E23" s="4">
        <v>132</v>
      </c>
      <c r="F23" s="4">
        <v>62.589199999999998</v>
      </c>
      <c r="G23" s="4">
        <v>82.157899999999998</v>
      </c>
      <c r="H23" s="4">
        <v>77.068100000000001</v>
      </c>
      <c r="I23" s="4">
        <v>74.2547</v>
      </c>
      <c r="J23" s="4">
        <v>62.114699999999999</v>
      </c>
      <c r="K23" s="4">
        <v>81.796899999999994</v>
      </c>
      <c r="L23" s="4">
        <v>76.546400000000006</v>
      </c>
      <c r="M23" s="4">
        <v>74.096199999999996</v>
      </c>
      <c r="N23" s="4">
        <v>0.65</v>
      </c>
      <c r="O23" s="4">
        <v>0.61</v>
      </c>
      <c r="P23" s="4">
        <v>0.54</v>
      </c>
      <c r="Q23" s="4">
        <v>0.56000000000000005</v>
      </c>
    </row>
    <row r="24" spans="1:17" ht="23.25" thickBot="1" x14ac:dyDescent="0.4">
      <c r="A24" s="5" t="s">
        <v>9</v>
      </c>
      <c r="B24" s="8">
        <v>79</v>
      </c>
      <c r="C24" s="8">
        <v>122</v>
      </c>
      <c r="D24" s="8">
        <v>111</v>
      </c>
      <c r="E24" s="8">
        <v>130</v>
      </c>
      <c r="F24" s="8">
        <v>42.763399999999997</v>
      </c>
      <c r="G24" s="8">
        <v>73.159199999999998</v>
      </c>
      <c r="H24" s="8">
        <v>64.069699999999997</v>
      </c>
      <c r="I24" s="8">
        <v>78.617999999999995</v>
      </c>
      <c r="J24" s="8">
        <v>42.427</v>
      </c>
      <c r="K24" s="8">
        <v>72.988200000000006</v>
      </c>
      <c r="L24" s="8">
        <v>63.779000000000003</v>
      </c>
      <c r="M24" s="8">
        <v>78.571399999999997</v>
      </c>
      <c r="N24" s="8">
        <v>0.54</v>
      </c>
      <c r="O24" s="8">
        <v>0.6</v>
      </c>
      <c r="P24" s="8">
        <v>0.57999999999999996</v>
      </c>
      <c r="Q24" s="8">
        <v>0.6</v>
      </c>
    </row>
    <row r="25" spans="1:17" ht="23.25" thickBot="1" x14ac:dyDescent="0.4">
      <c r="A25" s="1" t="s">
        <v>10</v>
      </c>
      <c r="B25" s="4">
        <v>115</v>
      </c>
      <c r="C25" s="4">
        <v>144</v>
      </c>
      <c r="D25" s="4">
        <v>126</v>
      </c>
      <c r="E25" s="4">
        <v>3</v>
      </c>
      <c r="F25" s="4">
        <v>68.549099999999996</v>
      </c>
      <c r="G25" s="4">
        <v>74.691999999999993</v>
      </c>
      <c r="H25" s="4">
        <v>83.440600000000003</v>
      </c>
      <c r="I25" s="4">
        <v>1.6718</v>
      </c>
      <c r="J25" s="4">
        <v>68.3964</v>
      </c>
      <c r="K25" s="4">
        <v>74.469499999999996</v>
      </c>
      <c r="L25" s="4">
        <v>83.466099999999997</v>
      </c>
      <c r="M25" s="4">
        <v>1.6718</v>
      </c>
      <c r="N25" s="4">
        <v>0.6</v>
      </c>
      <c r="O25" s="4">
        <v>0.52</v>
      </c>
      <c r="P25" s="4">
        <v>0.66</v>
      </c>
      <c r="Q25" s="4">
        <v>0.56000000000000005</v>
      </c>
    </row>
    <row r="26" spans="1:17" ht="23.25" thickBot="1" x14ac:dyDescent="0.4">
      <c r="A26" s="5" t="s">
        <v>11</v>
      </c>
      <c r="B26" s="8">
        <v>121</v>
      </c>
      <c r="C26" s="8">
        <v>138</v>
      </c>
      <c r="D26" s="8">
        <v>135</v>
      </c>
      <c r="E26" s="8">
        <v>0</v>
      </c>
      <c r="F26" s="8">
        <v>67.862200000000001</v>
      </c>
      <c r="G26" s="8">
        <v>73.335499999999996</v>
      </c>
      <c r="H26" s="8">
        <v>86.203999999999994</v>
      </c>
      <c r="I26" s="8">
        <v>0</v>
      </c>
      <c r="J26" s="8">
        <v>67.443399999999997</v>
      </c>
      <c r="K26" s="8">
        <v>73.126400000000004</v>
      </c>
      <c r="L26" s="8">
        <v>85.985100000000003</v>
      </c>
      <c r="M26" s="8">
        <v>0</v>
      </c>
      <c r="N26" s="8">
        <v>0.56000000000000005</v>
      </c>
      <c r="O26" s="8">
        <v>0.53</v>
      </c>
      <c r="P26" s="8">
        <v>0.64</v>
      </c>
      <c r="Q26" s="8">
        <v>0</v>
      </c>
    </row>
    <row r="27" spans="1:17" ht="23.25" thickBot="1" x14ac:dyDescent="0.4">
      <c r="A27" s="1" t="s">
        <v>12</v>
      </c>
      <c r="B27" s="4">
        <v>136</v>
      </c>
      <c r="C27" s="4">
        <v>172</v>
      </c>
      <c r="D27" s="4">
        <v>139</v>
      </c>
      <c r="E27" s="4">
        <v>0</v>
      </c>
      <c r="F27" s="4">
        <v>71.750699999999995</v>
      </c>
      <c r="G27" s="4">
        <v>97.435400000000001</v>
      </c>
      <c r="H27" s="4">
        <v>96.675200000000004</v>
      </c>
      <c r="I27" s="4">
        <v>0</v>
      </c>
      <c r="J27" s="4">
        <v>71.476799999999997</v>
      </c>
      <c r="K27" s="4">
        <v>97.328999999999994</v>
      </c>
      <c r="L27" s="4">
        <v>96.406300000000002</v>
      </c>
      <c r="M27" s="4">
        <v>0</v>
      </c>
      <c r="N27" s="4">
        <v>0.53</v>
      </c>
      <c r="O27" s="4">
        <v>0.56999999999999995</v>
      </c>
      <c r="P27" s="4">
        <v>0.7</v>
      </c>
      <c r="Q27" s="4">
        <v>0</v>
      </c>
    </row>
    <row r="28" spans="1:17" ht="23.25" thickBot="1" x14ac:dyDescent="0.4">
      <c r="A28" s="5" t="s">
        <v>13</v>
      </c>
      <c r="B28" s="8">
        <v>95</v>
      </c>
      <c r="C28" s="8">
        <v>159</v>
      </c>
      <c r="D28" s="8">
        <v>127</v>
      </c>
      <c r="E28" s="8">
        <v>0</v>
      </c>
      <c r="F28" s="8">
        <v>53.5002</v>
      </c>
      <c r="G28" s="8">
        <v>98.617199999999997</v>
      </c>
      <c r="H28" s="8">
        <v>76.247799999999998</v>
      </c>
      <c r="I28" s="8">
        <v>0</v>
      </c>
      <c r="J28" s="8">
        <v>53.199599999999997</v>
      </c>
      <c r="K28" s="8">
        <v>98.808700000000002</v>
      </c>
      <c r="L28" s="8">
        <v>76.026499999999999</v>
      </c>
      <c r="M28" s="8">
        <v>0</v>
      </c>
      <c r="N28" s="8">
        <v>0.56000000000000005</v>
      </c>
      <c r="O28" s="8">
        <v>0.62</v>
      </c>
      <c r="P28" s="8">
        <v>0.6</v>
      </c>
      <c r="Q28" s="8">
        <v>0</v>
      </c>
    </row>
    <row r="29" spans="1:17" ht="23.25" thickBot="1" x14ac:dyDescent="0.4">
      <c r="A29" s="1" t="s">
        <v>14</v>
      </c>
      <c r="B29" s="4">
        <v>111</v>
      </c>
      <c r="C29" s="4">
        <v>181</v>
      </c>
      <c r="D29" s="4">
        <v>142</v>
      </c>
      <c r="E29" s="4">
        <v>0</v>
      </c>
      <c r="F29" s="4">
        <v>66.561499999999995</v>
      </c>
      <c r="G29" s="4">
        <v>95.468500000000006</v>
      </c>
      <c r="H29" s="4">
        <v>92.208299999999994</v>
      </c>
      <c r="I29" s="4">
        <v>0</v>
      </c>
      <c r="J29" s="4">
        <v>66.435000000000002</v>
      </c>
      <c r="K29" s="4">
        <v>95.478899999999996</v>
      </c>
      <c r="L29" s="4">
        <v>91.899100000000004</v>
      </c>
      <c r="M29" s="4">
        <v>0</v>
      </c>
      <c r="N29" s="4">
        <v>0.6</v>
      </c>
      <c r="O29" s="4">
        <v>0.53</v>
      </c>
      <c r="P29" s="4">
        <v>0.65</v>
      </c>
      <c r="Q29" s="4">
        <v>0</v>
      </c>
    </row>
    <row r="30" spans="1:17" ht="23.25" thickBot="1" x14ac:dyDescent="0.4">
      <c r="A30" s="5" t="s">
        <v>15</v>
      </c>
      <c r="B30" s="8">
        <v>79</v>
      </c>
      <c r="C30" s="8">
        <v>149</v>
      </c>
      <c r="D30" s="8">
        <v>132</v>
      </c>
      <c r="E30" s="8">
        <v>0</v>
      </c>
      <c r="F30" s="8">
        <v>38.151299999999999</v>
      </c>
      <c r="G30" s="8">
        <v>88.924400000000006</v>
      </c>
      <c r="H30" s="8">
        <v>75.681399999999996</v>
      </c>
      <c r="I30" s="8">
        <v>0</v>
      </c>
      <c r="J30" s="8">
        <v>38.150399999999998</v>
      </c>
      <c r="K30" s="8">
        <v>88.588800000000006</v>
      </c>
      <c r="L30" s="8">
        <v>75.803200000000004</v>
      </c>
      <c r="M30" s="8">
        <v>0</v>
      </c>
      <c r="N30" s="8">
        <v>0.48</v>
      </c>
      <c r="O30" s="8">
        <v>0.6</v>
      </c>
      <c r="P30" s="8">
        <v>0.56999999999999995</v>
      </c>
      <c r="Q30" s="8">
        <v>0</v>
      </c>
    </row>
    <row r="31" spans="1:17" ht="23.25" thickBot="1" x14ac:dyDescent="0.4">
      <c r="A31" s="1" t="s">
        <v>16</v>
      </c>
      <c r="B31" s="4">
        <v>119</v>
      </c>
      <c r="C31" s="4">
        <v>124</v>
      </c>
      <c r="D31" s="4">
        <v>142</v>
      </c>
      <c r="E31" s="4">
        <v>0</v>
      </c>
      <c r="F31" s="4">
        <v>79.967799999999997</v>
      </c>
      <c r="G31" s="4">
        <v>93.294200000000004</v>
      </c>
      <c r="H31" s="4">
        <v>85.778499999999994</v>
      </c>
      <c r="I31" s="4">
        <v>0</v>
      </c>
      <c r="J31" s="4">
        <v>79.633200000000002</v>
      </c>
      <c r="K31" s="4">
        <v>92.8035</v>
      </c>
      <c r="L31" s="4">
        <v>85.693200000000004</v>
      </c>
      <c r="M31" s="4">
        <v>0</v>
      </c>
      <c r="N31" s="4">
        <v>0.67</v>
      </c>
      <c r="O31" s="4">
        <v>0.75</v>
      </c>
      <c r="P31" s="4">
        <v>0.6</v>
      </c>
      <c r="Q31" s="4">
        <v>0</v>
      </c>
    </row>
    <row r="32" spans="1:17" ht="23.25" thickBot="1" x14ac:dyDescent="0.4">
      <c r="A32" s="5" t="s">
        <v>17</v>
      </c>
      <c r="B32" s="8">
        <v>162</v>
      </c>
      <c r="C32" s="8">
        <v>118</v>
      </c>
      <c r="D32" s="8">
        <v>131</v>
      </c>
      <c r="E32" s="8">
        <v>0</v>
      </c>
      <c r="F32" s="8">
        <v>100.2807</v>
      </c>
      <c r="G32" s="8">
        <v>80.971699999999998</v>
      </c>
      <c r="H32" s="8">
        <v>75.006500000000003</v>
      </c>
      <c r="I32" s="8">
        <v>0</v>
      </c>
      <c r="J32" s="8">
        <v>100.1187</v>
      </c>
      <c r="K32" s="8">
        <v>80.609700000000004</v>
      </c>
      <c r="L32" s="8">
        <v>74.896600000000007</v>
      </c>
      <c r="M32" s="8">
        <v>0</v>
      </c>
      <c r="N32" s="8">
        <v>0.62</v>
      </c>
      <c r="O32" s="8">
        <v>0.69</v>
      </c>
      <c r="P32" s="8">
        <v>0.56999999999999995</v>
      </c>
      <c r="Q32" s="8">
        <v>0</v>
      </c>
    </row>
    <row r="33" spans="1:17" ht="23.25" thickBot="1" x14ac:dyDescent="0.4">
      <c r="A33" s="1" t="s">
        <v>18</v>
      </c>
      <c r="B33" s="4">
        <v>148</v>
      </c>
      <c r="C33" s="4">
        <v>137</v>
      </c>
      <c r="D33" s="4">
        <v>143</v>
      </c>
      <c r="E33" s="4">
        <v>0</v>
      </c>
      <c r="F33" s="4">
        <v>96.009799999999998</v>
      </c>
      <c r="G33" s="4">
        <v>95.3476</v>
      </c>
      <c r="H33" s="4">
        <v>76.592799999999997</v>
      </c>
      <c r="I33" s="4">
        <v>0</v>
      </c>
      <c r="J33" s="4">
        <v>94.7363</v>
      </c>
      <c r="K33" s="4">
        <v>95.137200000000007</v>
      </c>
      <c r="L33" s="4">
        <v>76.825100000000006</v>
      </c>
      <c r="M33" s="4">
        <v>0</v>
      </c>
      <c r="N33" s="4">
        <v>0.65</v>
      </c>
      <c r="O33" s="4">
        <v>0.7</v>
      </c>
      <c r="P33" s="4">
        <v>0.54</v>
      </c>
      <c r="Q33" s="4">
        <v>0</v>
      </c>
    </row>
    <row r="34" spans="1:17" x14ac:dyDescent="0.35">
      <c r="A34" s="11" t="s">
        <v>20</v>
      </c>
      <c r="B34" s="12">
        <v>1389</v>
      </c>
      <c r="C34" s="12">
        <v>1713</v>
      </c>
      <c r="D34" s="12">
        <v>1610</v>
      </c>
      <c r="E34" s="11">
        <v>451</v>
      </c>
      <c r="F34" s="11">
        <v>807.67880000000002</v>
      </c>
      <c r="G34" s="13">
        <v>1035.6713999999999</v>
      </c>
      <c r="H34" s="11">
        <v>961.93550000000005</v>
      </c>
      <c r="I34" s="11">
        <v>273.17239999999998</v>
      </c>
      <c r="J34" s="11">
        <v>803.78869999999995</v>
      </c>
      <c r="K34" s="13">
        <v>1033.1411000000001</v>
      </c>
      <c r="L34" s="11">
        <v>959.69989999999996</v>
      </c>
      <c r="M34" s="11">
        <v>272.5059</v>
      </c>
      <c r="N34" s="11">
        <v>0.57999999999999996</v>
      </c>
      <c r="O34" s="11">
        <v>0.6</v>
      </c>
      <c r="P34" s="11">
        <v>0.6</v>
      </c>
      <c r="Q34" s="11">
        <v>0.61</v>
      </c>
    </row>
    <row r="35" spans="1:17" x14ac:dyDescent="0.35">
      <c r="A35" s="178" t="s">
        <v>0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84"/>
      <c r="Q35" s="84"/>
    </row>
    <row r="36" spans="1:17" x14ac:dyDescent="0.35">
      <c r="A36" s="178" t="s">
        <v>342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84"/>
      <c r="Q36" s="84"/>
    </row>
    <row r="37" spans="1:17" ht="23.25" thickBot="1" x14ac:dyDescent="0.4">
      <c r="A37" s="179" t="s">
        <v>2</v>
      </c>
      <c r="B37" s="82"/>
      <c r="C37" s="180" t="s">
        <v>3</v>
      </c>
      <c r="D37" s="180"/>
      <c r="E37" s="83"/>
      <c r="F37" s="180" t="s">
        <v>4</v>
      </c>
      <c r="G37" s="180"/>
      <c r="H37" s="83"/>
      <c r="I37" s="83"/>
      <c r="J37" s="181" t="s">
        <v>5</v>
      </c>
      <c r="K37" s="181"/>
      <c r="L37" s="181"/>
      <c r="M37" s="181"/>
      <c r="N37" s="182" t="s">
        <v>6</v>
      </c>
      <c r="O37" s="182"/>
      <c r="P37" s="182"/>
      <c r="Q37" s="182"/>
    </row>
    <row r="38" spans="1:17" ht="24" thickTop="1" thickBot="1" x14ac:dyDescent="0.4">
      <c r="A38" s="180"/>
      <c r="B38" s="9">
        <v>2557</v>
      </c>
      <c r="C38" s="9">
        <v>2558</v>
      </c>
      <c r="D38" s="9">
        <v>2559</v>
      </c>
      <c r="E38" s="9">
        <v>2560</v>
      </c>
      <c r="F38" s="9">
        <v>2557</v>
      </c>
      <c r="G38" s="9">
        <v>2558</v>
      </c>
      <c r="H38" s="9">
        <v>2559</v>
      </c>
      <c r="I38" s="9">
        <v>2560</v>
      </c>
      <c r="J38" s="9">
        <v>2557</v>
      </c>
      <c r="K38" s="9">
        <v>2558</v>
      </c>
      <c r="L38" s="9">
        <v>2559</v>
      </c>
      <c r="M38" s="9">
        <v>2560</v>
      </c>
      <c r="N38" s="10">
        <v>2557</v>
      </c>
      <c r="O38" s="10">
        <v>2558</v>
      </c>
      <c r="P38" s="10">
        <v>2559</v>
      </c>
      <c r="Q38" s="10">
        <v>2560</v>
      </c>
    </row>
    <row r="39" spans="1:17" ht="24" thickTop="1" thickBot="1" x14ac:dyDescent="0.4">
      <c r="A39" s="5" t="s">
        <v>7</v>
      </c>
      <c r="B39" s="8">
        <v>210</v>
      </c>
      <c r="C39" s="8">
        <v>249</v>
      </c>
      <c r="D39" s="8">
        <v>285</v>
      </c>
      <c r="E39" s="8">
        <v>268</v>
      </c>
      <c r="F39" s="8">
        <v>125.2042</v>
      </c>
      <c r="G39" s="8">
        <v>129.9085</v>
      </c>
      <c r="H39" s="8">
        <v>161.1183</v>
      </c>
      <c r="I39" s="8">
        <v>175.03960000000001</v>
      </c>
      <c r="J39" s="8">
        <v>126.0231</v>
      </c>
      <c r="K39" s="8">
        <v>129.93469999999999</v>
      </c>
      <c r="L39" s="8">
        <v>161.0034</v>
      </c>
      <c r="M39" s="8">
        <v>175.15860000000001</v>
      </c>
      <c r="N39" s="8">
        <v>0.6</v>
      </c>
      <c r="O39" s="8">
        <v>0.52</v>
      </c>
      <c r="P39" s="8">
        <v>0.56999999999999995</v>
      </c>
      <c r="Q39" s="8">
        <v>0.65</v>
      </c>
    </row>
    <row r="40" spans="1:17" ht="23.25" thickBot="1" x14ac:dyDescent="0.4">
      <c r="A40" s="1" t="s">
        <v>8</v>
      </c>
      <c r="B40" s="4">
        <v>206</v>
      </c>
      <c r="C40" s="4">
        <v>257</v>
      </c>
      <c r="D40" s="4">
        <v>289</v>
      </c>
      <c r="E40" s="4">
        <v>229</v>
      </c>
      <c r="F40" s="4">
        <v>126.47929999999999</v>
      </c>
      <c r="G40" s="4">
        <v>134.21969999999999</v>
      </c>
      <c r="H40" s="4">
        <v>173.8974</v>
      </c>
      <c r="I40" s="4">
        <v>131.18049999999999</v>
      </c>
      <c r="J40" s="4">
        <v>126.47280000000001</v>
      </c>
      <c r="K40" s="4">
        <v>134.20959999999999</v>
      </c>
      <c r="L40" s="4">
        <v>173.01589999999999</v>
      </c>
      <c r="M40" s="4">
        <v>130.3339</v>
      </c>
      <c r="N40" s="4">
        <v>0.61</v>
      </c>
      <c r="O40" s="4">
        <v>0.52</v>
      </c>
      <c r="P40" s="4">
        <v>0.6</v>
      </c>
      <c r="Q40" s="4">
        <v>0.56999999999999995</v>
      </c>
    </row>
    <row r="41" spans="1:17" ht="23.25" thickBot="1" x14ac:dyDescent="0.4">
      <c r="A41" s="5" t="s">
        <v>9</v>
      </c>
      <c r="B41" s="8">
        <v>209</v>
      </c>
      <c r="C41" s="8">
        <v>237</v>
      </c>
      <c r="D41" s="8">
        <v>284</v>
      </c>
      <c r="E41" s="8">
        <v>251</v>
      </c>
      <c r="F41" s="8">
        <v>136.79169999999999</v>
      </c>
      <c r="G41" s="8">
        <v>135.8083</v>
      </c>
      <c r="H41" s="8">
        <v>152.63749999999999</v>
      </c>
      <c r="I41" s="8">
        <v>142.18119999999999</v>
      </c>
      <c r="J41" s="8">
        <v>137.07320000000001</v>
      </c>
      <c r="K41" s="8">
        <v>136.5796</v>
      </c>
      <c r="L41" s="8">
        <v>152.2328</v>
      </c>
      <c r="M41" s="8">
        <v>142.45359999999999</v>
      </c>
      <c r="N41" s="8">
        <v>0.65</v>
      </c>
      <c r="O41" s="8">
        <v>0.56999999999999995</v>
      </c>
      <c r="P41" s="8">
        <v>0.54</v>
      </c>
      <c r="Q41" s="8">
        <v>0.56999999999999995</v>
      </c>
    </row>
    <row r="42" spans="1:17" ht="23.25" thickBot="1" x14ac:dyDescent="0.4">
      <c r="A42" s="1" t="s">
        <v>10</v>
      </c>
      <c r="B42" s="4">
        <v>265</v>
      </c>
      <c r="C42" s="4">
        <v>236</v>
      </c>
      <c r="D42" s="4">
        <v>276</v>
      </c>
      <c r="E42" s="4">
        <v>65</v>
      </c>
      <c r="F42" s="4">
        <v>146.40899999999999</v>
      </c>
      <c r="G42" s="4">
        <v>134.08070000000001</v>
      </c>
      <c r="H42" s="4">
        <v>140.38300000000001</v>
      </c>
      <c r="I42" s="4">
        <v>40.7789</v>
      </c>
      <c r="J42" s="4">
        <v>146.7841</v>
      </c>
      <c r="K42" s="4">
        <v>134.10810000000001</v>
      </c>
      <c r="L42" s="4">
        <v>140.184</v>
      </c>
      <c r="M42" s="4">
        <v>40.642499999999998</v>
      </c>
      <c r="N42" s="4">
        <v>0.55000000000000004</v>
      </c>
      <c r="O42" s="4">
        <v>0.56999999999999995</v>
      </c>
      <c r="P42" s="4">
        <v>0.51</v>
      </c>
      <c r="Q42" s="4">
        <v>0.63</v>
      </c>
    </row>
    <row r="43" spans="1:17" ht="23.25" thickBot="1" x14ac:dyDescent="0.4">
      <c r="A43" s="5" t="s">
        <v>11</v>
      </c>
      <c r="B43" s="8">
        <v>282</v>
      </c>
      <c r="C43" s="8">
        <v>281</v>
      </c>
      <c r="D43" s="8">
        <v>233</v>
      </c>
      <c r="E43" s="8">
        <v>0</v>
      </c>
      <c r="F43" s="8">
        <v>146.93700000000001</v>
      </c>
      <c r="G43" s="8">
        <v>140.3716</v>
      </c>
      <c r="H43" s="8">
        <v>133.18119999999999</v>
      </c>
      <c r="I43" s="8">
        <v>0</v>
      </c>
      <c r="J43" s="8">
        <v>147.62899999999999</v>
      </c>
      <c r="K43" s="8">
        <v>140.32259999999999</v>
      </c>
      <c r="L43" s="8">
        <v>132.72</v>
      </c>
      <c r="M43" s="8">
        <v>0</v>
      </c>
      <c r="N43" s="8">
        <v>0.52</v>
      </c>
      <c r="O43" s="8">
        <v>0.5</v>
      </c>
      <c r="P43" s="8">
        <v>0.56999999999999995</v>
      </c>
      <c r="Q43" s="8">
        <v>0</v>
      </c>
    </row>
    <row r="44" spans="1:17" ht="23.25" thickBot="1" x14ac:dyDescent="0.4">
      <c r="A44" s="1" t="s">
        <v>12</v>
      </c>
      <c r="B44" s="4">
        <v>250</v>
      </c>
      <c r="C44" s="4">
        <v>292</v>
      </c>
      <c r="D44" s="4">
        <v>293</v>
      </c>
      <c r="E44" s="4">
        <v>0</v>
      </c>
      <c r="F44" s="4">
        <v>129.96340000000001</v>
      </c>
      <c r="G44" s="4">
        <v>138.48929999999999</v>
      </c>
      <c r="H44" s="4">
        <v>148.57980000000001</v>
      </c>
      <c r="I44" s="4">
        <v>0</v>
      </c>
      <c r="J44" s="4">
        <v>130.69239999999999</v>
      </c>
      <c r="K44" s="4">
        <v>138.17080000000001</v>
      </c>
      <c r="L44" s="4">
        <v>148.83539999999999</v>
      </c>
      <c r="M44" s="4">
        <v>0</v>
      </c>
      <c r="N44" s="4">
        <v>0.52</v>
      </c>
      <c r="O44" s="4">
        <v>0.47</v>
      </c>
      <c r="P44" s="4">
        <v>0.51</v>
      </c>
      <c r="Q44" s="4">
        <v>0</v>
      </c>
    </row>
    <row r="45" spans="1:17" ht="23.25" thickBot="1" x14ac:dyDescent="0.4">
      <c r="A45" s="5" t="s">
        <v>13</v>
      </c>
      <c r="B45" s="8">
        <v>221</v>
      </c>
      <c r="C45" s="8">
        <v>272</v>
      </c>
      <c r="D45" s="8">
        <v>199</v>
      </c>
      <c r="E45" s="8">
        <v>0</v>
      </c>
      <c r="F45" s="8">
        <v>157.01840000000001</v>
      </c>
      <c r="G45" s="8">
        <v>133.91999999999999</v>
      </c>
      <c r="H45" s="8">
        <v>112.6587</v>
      </c>
      <c r="I45" s="8">
        <v>0</v>
      </c>
      <c r="J45" s="8">
        <v>157.18610000000001</v>
      </c>
      <c r="K45" s="8">
        <v>133.4126</v>
      </c>
      <c r="L45" s="8">
        <v>112.8762</v>
      </c>
      <c r="M45" s="8">
        <v>0</v>
      </c>
      <c r="N45" s="8">
        <v>0.71</v>
      </c>
      <c r="O45" s="8">
        <v>0.49</v>
      </c>
      <c r="P45" s="8">
        <v>0.56999999999999995</v>
      </c>
      <c r="Q45" s="8">
        <v>0</v>
      </c>
    </row>
    <row r="46" spans="1:17" ht="23.25" thickBot="1" x14ac:dyDescent="0.4">
      <c r="A46" s="1" t="s">
        <v>14</v>
      </c>
      <c r="B46" s="4">
        <v>243</v>
      </c>
      <c r="C46" s="4">
        <v>268</v>
      </c>
      <c r="D46" s="4">
        <v>210</v>
      </c>
      <c r="E46" s="4">
        <v>0</v>
      </c>
      <c r="F46" s="4">
        <v>135.67400000000001</v>
      </c>
      <c r="G46" s="4">
        <v>134.8723</v>
      </c>
      <c r="H46" s="4">
        <v>124.26739999999999</v>
      </c>
      <c r="I46" s="4">
        <v>0</v>
      </c>
      <c r="J46" s="4">
        <v>134.26849999999999</v>
      </c>
      <c r="K46" s="4">
        <v>134.81049999999999</v>
      </c>
      <c r="L46" s="4">
        <v>124.2559</v>
      </c>
      <c r="M46" s="4">
        <v>0</v>
      </c>
      <c r="N46" s="4">
        <v>0.56000000000000005</v>
      </c>
      <c r="O46" s="4">
        <v>0.5</v>
      </c>
      <c r="P46" s="4">
        <v>0.59</v>
      </c>
      <c r="Q46" s="4">
        <v>0</v>
      </c>
    </row>
    <row r="47" spans="1:17" ht="23.25" thickBot="1" x14ac:dyDescent="0.4">
      <c r="A47" s="5" t="s">
        <v>15</v>
      </c>
      <c r="B47" s="8">
        <v>239</v>
      </c>
      <c r="C47" s="8">
        <v>257</v>
      </c>
      <c r="D47" s="8">
        <v>274</v>
      </c>
      <c r="E47" s="8">
        <v>0</v>
      </c>
      <c r="F47" s="8">
        <v>134.08420000000001</v>
      </c>
      <c r="G47" s="8">
        <v>136.09049999999999</v>
      </c>
      <c r="H47" s="8">
        <v>148.19630000000001</v>
      </c>
      <c r="I47" s="8">
        <v>0</v>
      </c>
      <c r="J47" s="8">
        <v>133.2764</v>
      </c>
      <c r="K47" s="8">
        <v>136.16550000000001</v>
      </c>
      <c r="L47" s="8">
        <v>148.1722</v>
      </c>
      <c r="M47" s="8">
        <v>0</v>
      </c>
      <c r="N47" s="8">
        <v>0.56000000000000005</v>
      </c>
      <c r="O47" s="8">
        <v>0.53</v>
      </c>
      <c r="P47" s="8">
        <v>0.54</v>
      </c>
      <c r="Q47" s="8">
        <v>0</v>
      </c>
    </row>
    <row r="48" spans="1:17" ht="23.25" thickBot="1" x14ac:dyDescent="0.4">
      <c r="A48" s="1" t="s">
        <v>16</v>
      </c>
      <c r="B48" s="4">
        <v>260</v>
      </c>
      <c r="C48" s="4">
        <v>282</v>
      </c>
      <c r="D48" s="4">
        <v>273</v>
      </c>
      <c r="E48" s="4">
        <v>0</v>
      </c>
      <c r="F48" s="4">
        <v>137.6705</v>
      </c>
      <c r="G48" s="4">
        <v>149.88300000000001</v>
      </c>
      <c r="H48" s="4">
        <v>140.63069999999999</v>
      </c>
      <c r="I48" s="4">
        <v>0</v>
      </c>
      <c r="J48" s="4">
        <v>138.13980000000001</v>
      </c>
      <c r="K48" s="4">
        <v>149.85769999999999</v>
      </c>
      <c r="L48" s="4">
        <v>140.61590000000001</v>
      </c>
      <c r="M48" s="4">
        <v>0</v>
      </c>
      <c r="N48" s="4">
        <v>0.53</v>
      </c>
      <c r="O48" s="4">
        <v>0.53</v>
      </c>
      <c r="P48" s="4">
        <v>0.52</v>
      </c>
      <c r="Q48" s="4">
        <v>0</v>
      </c>
    </row>
    <row r="49" spans="1:17" ht="23.25" thickBot="1" x14ac:dyDescent="0.4">
      <c r="A49" s="5" t="s">
        <v>17</v>
      </c>
      <c r="B49" s="8">
        <v>230</v>
      </c>
      <c r="C49" s="8">
        <v>312</v>
      </c>
      <c r="D49" s="8">
        <v>275</v>
      </c>
      <c r="E49" s="8">
        <v>0</v>
      </c>
      <c r="F49" s="8">
        <v>121.9975</v>
      </c>
      <c r="G49" s="8">
        <v>164.45689999999999</v>
      </c>
      <c r="H49" s="8">
        <v>172.47380000000001</v>
      </c>
      <c r="I49" s="8">
        <v>0</v>
      </c>
      <c r="J49" s="8">
        <v>121.65600000000001</v>
      </c>
      <c r="K49" s="8">
        <v>164.34379999999999</v>
      </c>
      <c r="L49" s="8">
        <v>172.3451</v>
      </c>
      <c r="M49" s="8">
        <v>0</v>
      </c>
      <c r="N49" s="8">
        <v>0.53</v>
      </c>
      <c r="O49" s="8">
        <v>0.53</v>
      </c>
      <c r="P49" s="8">
        <v>0.63</v>
      </c>
      <c r="Q49" s="8">
        <v>0</v>
      </c>
    </row>
    <row r="50" spans="1:17" ht="23.25" thickBot="1" x14ac:dyDescent="0.4">
      <c r="A50" s="1" t="s">
        <v>18</v>
      </c>
      <c r="B50" s="4">
        <v>271</v>
      </c>
      <c r="C50" s="4">
        <v>301</v>
      </c>
      <c r="D50" s="4">
        <v>281</v>
      </c>
      <c r="E50" s="4">
        <v>0</v>
      </c>
      <c r="F50" s="4">
        <v>145.26730000000001</v>
      </c>
      <c r="G50" s="4">
        <v>158.82</v>
      </c>
      <c r="H50" s="4">
        <v>148.346</v>
      </c>
      <c r="I50" s="4">
        <v>0</v>
      </c>
      <c r="J50" s="4">
        <v>144.7861</v>
      </c>
      <c r="K50" s="4">
        <v>158.15209999999999</v>
      </c>
      <c r="L50" s="4">
        <v>148.56290000000001</v>
      </c>
      <c r="M50" s="4">
        <v>0</v>
      </c>
      <c r="N50" s="4">
        <v>0.54</v>
      </c>
      <c r="O50" s="4">
        <v>0.53</v>
      </c>
      <c r="P50" s="4">
        <v>0.53</v>
      </c>
      <c r="Q50" s="4">
        <v>0</v>
      </c>
    </row>
    <row r="51" spans="1:17" x14ac:dyDescent="0.35">
      <c r="A51" s="11" t="s">
        <v>20</v>
      </c>
      <c r="B51" s="12">
        <v>2886</v>
      </c>
      <c r="C51" s="12">
        <v>3244</v>
      </c>
      <c r="D51" s="12">
        <v>3172</v>
      </c>
      <c r="E51" s="11">
        <v>813</v>
      </c>
      <c r="F51" s="13">
        <v>1643.4965</v>
      </c>
      <c r="G51" s="13">
        <v>1690.9208000000001</v>
      </c>
      <c r="H51" s="13">
        <v>1756.3701000000001</v>
      </c>
      <c r="I51" s="11">
        <v>489.18020000000001</v>
      </c>
      <c r="J51" s="13">
        <v>1643.9875</v>
      </c>
      <c r="K51" s="13">
        <v>1690.0676000000001</v>
      </c>
      <c r="L51" s="13">
        <v>1754.8197</v>
      </c>
      <c r="M51" s="11">
        <v>488.58859999999999</v>
      </c>
      <c r="N51" s="11">
        <v>0.56999999999999995</v>
      </c>
      <c r="O51" s="11">
        <v>0.52</v>
      </c>
      <c r="P51" s="11">
        <v>0.55000000000000004</v>
      </c>
      <c r="Q51" s="11">
        <v>0.6</v>
      </c>
    </row>
    <row r="53" spans="1:17" x14ac:dyDescent="0.35">
      <c r="A53" s="178" t="s">
        <v>0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84"/>
      <c r="Q53" s="84"/>
    </row>
    <row r="54" spans="1:17" x14ac:dyDescent="0.35">
      <c r="A54" s="178" t="s">
        <v>343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84"/>
      <c r="Q54" s="84"/>
    </row>
    <row r="55" spans="1:17" ht="23.25" thickBot="1" x14ac:dyDescent="0.4">
      <c r="A55" s="179" t="s">
        <v>2</v>
      </c>
      <c r="B55" s="82"/>
      <c r="C55" s="180" t="s">
        <v>3</v>
      </c>
      <c r="D55" s="180"/>
      <c r="E55" s="83"/>
      <c r="F55" s="180" t="s">
        <v>4</v>
      </c>
      <c r="G55" s="180"/>
      <c r="H55" s="83"/>
      <c r="I55" s="83"/>
      <c r="J55" s="181" t="s">
        <v>5</v>
      </c>
      <c r="K55" s="181"/>
      <c r="L55" s="181"/>
      <c r="M55" s="181"/>
      <c r="N55" s="182" t="s">
        <v>6</v>
      </c>
      <c r="O55" s="182"/>
      <c r="P55" s="182"/>
      <c r="Q55" s="182"/>
    </row>
    <row r="56" spans="1:17" ht="24" thickTop="1" thickBot="1" x14ac:dyDescent="0.4">
      <c r="A56" s="180"/>
      <c r="B56" s="9">
        <v>2557</v>
      </c>
      <c r="C56" s="9">
        <v>2558</v>
      </c>
      <c r="D56" s="9">
        <v>2559</v>
      </c>
      <c r="E56" s="9">
        <v>2560</v>
      </c>
      <c r="F56" s="9">
        <v>2557</v>
      </c>
      <c r="G56" s="9">
        <v>2558</v>
      </c>
      <c r="H56" s="9">
        <v>2559</v>
      </c>
      <c r="I56" s="9">
        <v>2560</v>
      </c>
      <c r="J56" s="9">
        <v>2557</v>
      </c>
      <c r="K56" s="9">
        <v>2558</v>
      </c>
      <c r="L56" s="9">
        <v>2559</v>
      </c>
      <c r="M56" s="9">
        <v>2560</v>
      </c>
      <c r="N56" s="10">
        <v>2557</v>
      </c>
      <c r="O56" s="10">
        <v>2558</v>
      </c>
      <c r="P56" s="10">
        <v>2559</v>
      </c>
      <c r="Q56" s="10">
        <v>2560</v>
      </c>
    </row>
    <row r="57" spans="1:17" ht="24" thickTop="1" thickBot="1" x14ac:dyDescent="0.4">
      <c r="A57" s="5" t="s">
        <v>7</v>
      </c>
      <c r="B57" s="8">
        <v>435</v>
      </c>
      <c r="C57" s="8">
        <v>468</v>
      </c>
      <c r="D57" s="8">
        <v>517</v>
      </c>
      <c r="E57" s="8">
        <v>462</v>
      </c>
      <c r="F57" s="8">
        <v>318.10550000000001</v>
      </c>
      <c r="G57" s="8">
        <v>322.67759999999998</v>
      </c>
      <c r="H57" s="8">
        <v>351.24939999999998</v>
      </c>
      <c r="I57" s="8">
        <v>292.50819999999999</v>
      </c>
      <c r="J57" s="8">
        <v>318.04489999999998</v>
      </c>
      <c r="K57" s="8">
        <v>322.95150000000001</v>
      </c>
      <c r="L57" s="8">
        <v>349.97329999999999</v>
      </c>
      <c r="M57" s="8">
        <v>291.42630000000003</v>
      </c>
      <c r="N57" s="8">
        <v>0.73</v>
      </c>
      <c r="O57" s="8">
        <v>0.69</v>
      </c>
      <c r="P57" s="8">
        <v>0.68</v>
      </c>
      <c r="Q57" s="8">
        <v>0.63</v>
      </c>
    </row>
    <row r="58" spans="1:17" ht="23.25" thickBot="1" x14ac:dyDescent="0.4">
      <c r="A58" s="1" t="s">
        <v>8</v>
      </c>
      <c r="B58" s="4">
        <v>378</v>
      </c>
      <c r="C58" s="4">
        <v>466</v>
      </c>
      <c r="D58" s="4">
        <v>467</v>
      </c>
      <c r="E58" s="4">
        <v>414</v>
      </c>
      <c r="F58" s="4">
        <v>258.1728</v>
      </c>
      <c r="G58" s="4">
        <v>338.7414</v>
      </c>
      <c r="H58" s="4">
        <v>310.94159999999999</v>
      </c>
      <c r="I58" s="4">
        <v>273.60300000000001</v>
      </c>
      <c r="J58" s="4">
        <v>257.97289999999998</v>
      </c>
      <c r="K58" s="4">
        <v>338.43709999999999</v>
      </c>
      <c r="L58" s="4">
        <v>309.77929999999998</v>
      </c>
      <c r="M58" s="4">
        <v>272.77999999999997</v>
      </c>
      <c r="N58" s="4">
        <v>0.68</v>
      </c>
      <c r="O58" s="4">
        <v>0.73</v>
      </c>
      <c r="P58" s="4">
        <v>0.67</v>
      </c>
      <c r="Q58" s="4">
        <v>0.66</v>
      </c>
    </row>
    <row r="59" spans="1:17" ht="23.25" thickBot="1" x14ac:dyDescent="0.4">
      <c r="A59" s="5" t="s">
        <v>9</v>
      </c>
      <c r="B59" s="8">
        <v>383</v>
      </c>
      <c r="C59" s="8">
        <v>431</v>
      </c>
      <c r="D59" s="8">
        <v>408</v>
      </c>
      <c r="E59" s="8">
        <v>486</v>
      </c>
      <c r="F59" s="8">
        <v>268.80739999999997</v>
      </c>
      <c r="G59" s="8">
        <v>294.96800000000002</v>
      </c>
      <c r="H59" s="8">
        <v>243.22839999999999</v>
      </c>
      <c r="I59" s="8">
        <v>271.21870000000001</v>
      </c>
      <c r="J59" s="8">
        <v>268.2253</v>
      </c>
      <c r="K59" s="8">
        <v>293.99160000000001</v>
      </c>
      <c r="L59" s="8">
        <v>242.32820000000001</v>
      </c>
      <c r="M59" s="8">
        <v>270.22329999999999</v>
      </c>
      <c r="N59" s="8">
        <v>0.7</v>
      </c>
      <c r="O59" s="8">
        <v>0.68</v>
      </c>
      <c r="P59" s="8">
        <v>0.6</v>
      </c>
      <c r="Q59" s="8">
        <v>0.56000000000000005</v>
      </c>
    </row>
    <row r="60" spans="1:17" ht="23.25" thickBot="1" x14ac:dyDescent="0.4">
      <c r="A60" s="1" t="s">
        <v>10</v>
      </c>
      <c r="B60" s="4">
        <v>448</v>
      </c>
      <c r="C60" s="4">
        <v>420</v>
      </c>
      <c r="D60" s="4">
        <v>471</v>
      </c>
      <c r="E60" s="4">
        <v>31</v>
      </c>
      <c r="F60" s="4">
        <v>278.63339999999999</v>
      </c>
      <c r="G60" s="4">
        <v>298.976</v>
      </c>
      <c r="H60" s="4">
        <v>311.44299999999998</v>
      </c>
      <c r="I60" s="4">
        <v>13.905200000000001</v>
      </c>
      <c r="J60" s="4">
        <v>278.09570000000002</v>
      </c>
      <c r="K60" s="4">
        <v>298.80149999999998</v>
      </c>
      <c r="L60" s="4">
        <v>311.3673</v>
      </c>
      <c r="M60" s="4">
        <v>13.8401</v>
      </c>
      <c r="N60" s="4">
        <v>0.62</v>
      </c>
      <c r="O60" s="4">
        <v>0.71</v>
      </c>
      <c r="P60" s="4">
        <v>0.66</v>
      </c>
      <c r="Q60" s="4">
        <v>0.45</v>
      </c>
    </row>
    <row r="61" spans="1:17" ht="23.25" thickBot="1" x14ac:dyDescent="0.4">
      <c r="A61" s="5" t="s">
        <v>11</v>
      </c>
      <c r="B61" s="8">
        <v>439</v>
      </c>
      <c r="C61" s="8">
        <v>440</v>
      </c>
      <c r="D61" s="8">
        <v>413</v>
      </c>
      <c r="E61" s="8">
        <v>0</v>
      </c>
      <c r="F61" s="8">
        <v>272.58879999999999</v>
      </c>
      <c r="G61" s="8">
        <v>281.8039</v>
      </c>
      <c r="H61" s="8">
        <v>277.5077</v>
      </c>
      <c r="I61" s="8">
        <v>0</v>
      </c>
      <c r="J61" s="8">
        <v>272.54969999999997</v>
      </c>
      <c r="K61" s="8">
        <v>281.65870000000001</v>
      </c>
      <c r="L61" s="8">
        <v>277.12540000000001</v>
      </c>
      <c r="M61" s="8">
        <v>0</v>
      </c>
      <c r="N61" s="8">
        <v>0.62</v>
      </c>
      <c r="O61" s="8">
        <v>0.64</v>
      </c>
      <c r="P61" s="8">
        <v>0.67</v>
      </c>
      <c r="Q61" s="8">
        <v>0</v>
      </c>
    </row>
    <row r="62" spans="1:17" ht="23.25" thickBot="1" x14ac:dyDescent="0.4">
      <c r="A62" s="1" t="s">
        <v>12</v>
      </c>
      <c r="B62" s="4">
        <v>466</v>
      </c>
      <c r="C62" s="4">
        <v>498</v>
      </c>
      <c r="D62" s="4">
        <v>493</v>
      </c>
      <c r="E62" s="4">
        <v>0</v>
      </c>
      <c r="F62" s="4">
        <v>303.51870000000002</v>
      </c>
      <c r="G62" s="4">
        <v>365.74450000000002</v>
      </c>
      <c r="H62" s="4">
        <v>317.577</v>
      </c>
      <c r="I62" s="4">
        <v>0</v>
      </c>
      <c r="J62" s="4">
        <v>302.75240000000002</v>
      </c>
      <c r="K62" s="4">
        <v>365.82249999999999</v>
      </c>
      <c r="L62" s="4">
        <v>317.33359999999999</v>
      </c>
      <c r="M62" s="4">
        <v>0</v>
      </c>
      <c r="N62" s="4">
        <v>0.65</v>
      </c>
      <c r="O62" s="4">
        <v>0.73</v>
      </c>
      <c r="P62" s="4">
        <v>0.64</v>
      </c>
      <c r="Q62" s="4">
        <v>0</v>
      </c>
    </row>
    <row r="63" spans="1:17" ht="23.25" thickBot="1" x14ac:dyDescent="0.4">
      <c r="A63" s="5" t="s">
        <v>13</v>
      </c>
      <c r="B63" s="8">
        <v>368</v>
      </c>
      <c r="C63" s="8">
        <v>407</v>
      </c>
      <c r="D63" s="8">
        <v>398</v>
      </c>
      <c r="E63" s="8">
        <v>0</v>
      </c>
      <c r="F63" s="8">
        <v>236.6412</v>
      </c>
      <c r="G63" s="8">
        <v>275.48840000000001</v>
      </c>
      <c r="H63" s="8">
        <v>256.65480000000002</v>
      </c>
      <c r="I63" s="8">
        <v>0</v>
      </c>
      <c r="J63" s="8">
        <v>236.94749999999999</v>
      </c>
      <c r="K63" s="8">
        <v>275.88260000000002</v>
      </c>
      <c r="L63" s="8">
        <v>256.08330000000001</v>
      </c>
      <c r="M63" s="8">
        <v>0</v>
      </c>
      <c r="N63" s="8">
        <v>0.64</v>
      </c>
      <c r="O63" s="8">
        <v>0.68</v>
      </c>
      <c r="P63" s="8">
        <v>0.64</v>
      </c>
      <c r="Q63" s="8">
        <v>0</v>
      </c>
    </row>
    <row r="64" spans="1:17" ht="23.25" thickBot="1" x14ac:dyDescent="0.4">
      <c r="A64" s="1" t="s">
        <v>14</v>
      </c>
      <c r="B64" s="4">
        <v>344</v>
      </c>
      <c r="C64" s="4">
        <v>475</v>
      </c>
      <c r="D64" s="4">
        <v>463</v>
      </c>
      <c r="E64" s="4">
        <v>0</v>
      </c>
      <c r="F64" s="4">
        <v>260.7704</v>
      </c>
      <c r="G64" s="4">
        <v>338.12380000000002</v>
      </c>
      <c r="H64" s="4">
        <v>330.25290000000001</v>
      </c>
      <c r="I64" s="4">
        <v>0</v>
      </c>
      <c r="J64" s="4">
        <v>259.75700000000001</v>
      </c>
      <c r="K64" s="4">
        <v>338.08580000000001</v>
      </c>
      <c r="L64" s="4">
        <v>329.52870000000001</v>
      </c>
      <c r="M64" s="4">
        <v>0</v>
      </c>
      <c r="N64" s="4">
        <v>0.76</v>
      </c>
      <c r="O64" s="4">
        <v>0.71</v>
      </c>
      <c r="P64" s="4">
        <v>0.71</v>
      </c>
      <c r="Q64" s="4">
        <v>0</v>
      </c>
    </row>
    <row r="65" spans="1:17" ht="23.25" thickBot="1" x14ac:dyDescent="0.4">
      <c r="A65" s="5" t="s">
        <v>15</v>
      </c>
      <c r="B65" s="8">
        <v>377</v>
      </c>
      <c r="C65" s="8">
        <v>453</v>
      </c>
      <c r="D65" s="8">
        <v>403</v>
      </c>
      <c r="E65" s="8">
        <v>0</v>
      </c>
      <c r="F65" s="8">
        <v>232.9693</v>
      </c>
      <c r="G65" s="8">
        <v>271.37139999999999</v>
      </c>
      <c r="H65" s="8">
        <v>281.71620000000001</v>
      </c>
      <c r="I65" s="8">
        <v>0</v>
      </c>
      <c r="J65" s="8">
        <v>232.89169999999999</v>
      </c>
      <c r="K65" s="8">
        <v>270.90730000000002</v>
      </c>
      <c r="L65" s="8">
        <v>281.30739999999997</v>
      </c>
      <c r="M65" s="8">
        <v>0</v>
      </c>
      <c r="N65" s="8">
        <v>0.62</v>
      </c>
      <c r="O65" s="8">
        <v>0.6</v>
      </c>
      <c r="P65" s="8">
        <v>0.7</v>
      </c>
      <c r="Q65" s="8">
        <v>0</v>
      </c>
    </row>
    <row r="66" spans="1:17" ht="23.25" thickBot="1" x14ac:dyDescent="0.4">
      <c r="A66" s="1" t="s">
        <v>16</v>
      </c>
      <c r="B66" s="4">
        <v>384</v>
      </c>
      <c r="C66" s="4">
        <v>453</v>
      </c>
      <c r="D66" s="4">
        <v>442</v>
      </c>
      <c r="E66" s="4">
        <v>0</v>
      </c>
      <c r="F66" s="4">
        <v>239.7003</v>
      </c>
      <c r="G66" s="4">
        <v>303.17090000000002</v>
      </c>
      <c r="H66" s="4">
        <v>271.71390000000002</v>
      </c>
      <c r="I66" s="4">
        <v>0</v>
      </c>
      <c r="J66" s="4">
        <v>240.92760000000001</v>
      </c>
      <c r="K66" s="4">
        <v>302.74720000000002</v>
      </c>
      <c r="L66" s="4">
        <v>271.04149999999998</v>
      </c>
      <c r="M66" s="4">
        <v>0</v>
      </c>
      <c r="N66" s="4">
        <v>0.62</v>
      </c>
      <c r="O66" s="4">
        <v>0.67</v>
      </c>
      <c r="P66" s="4">
        <v>0.61</v>
      </c>
      <c r="Q66" s="4">
        <v>0</v>
      </c>
    </row>
    <row r="67" spans="1:17" ht="23.25" thickBot="1" x14ac:dyDescent="0.4">
      <c r="A67" s="5" t="s">
        <v>17</v>
      </c>
      <c r="B67" s="8">
        <v>431</v>
      </c>
      <c r="C67" s="8">
        <v>490</v>
      </c>
      <c r="D67" s="8">
        <v>457</v>
      </c>
      <c r="E67" s="8">
        <v>0</v>
      </c>
      <c r="F67" s="8">
        <v>305.71620000000001</v>
      </c>
      <c r="G67" s="8">
        <v>317.12360000000001</v>
      </c>
      <c r="H67" s="8">
        <v>279.4751</v>
      </c>
      <c r="I67" s="8">
        <v>0</v>
      </c>
      <c r="J67" s="8">
        <v>305.88159999999999</v>
      </c>
      <c r="K67" s="8">
        <v>315.98680000000002</v>
      </c>
      <c r="L67" s="8">
        <v>278.5</v>
      </c>
      <c r="M67" s="8">
        <v>0</v>
      </c>
      <c r="N67" s="8">
        <v>0.71</v>
      </c>
      <c r="O67" s="8">
        <v>0.65</v>
      </c>
      <c r="P67" s="8">
        <v>0.61</v>
      </c>
      <c r="Q67" s="8">
        <v>0</v>
      </c>
    </row>
    <row r="68" spans="1:17" ht="23.25" thickBot="1" x14ac:dyDescent="0.4">
      <c r="A68" s="1" t="s">
        <v>18</v>
      </c>
      <c r="B68" s="4">
        <v>411</v>
      </c>
      <c r="C68" s="4">
        <v>520</v>
      </c>
      <c r="D68" s="4">
        <v>470</v>
      </c>
      <c r="E68" s="4">
        <v>0</v>
      </c>
      <c r="F68" s="4">
        <v>259.92790000000002</v>
      </c>
      <c r="G68" s="4">
        <v>341.49770000000001</v>
      </c>
      <c r="H68" s="4">
        <v>321.88670000000002</v>
      </c>
      <c r="I68" s="4">
        <v>0</v>
      </c>
      <c r="J68" s="4">
        <v>259.42009999999999</v>
      </c>
      <c r="K68" s="4">
        <v>340.06229999999999</v>
      </c>
      <c r="L68" s="4">
        <v>321.38619999999997</v>
      </c>
      <c r="M68" s="4">
        <v>0</v>
      </c>
      <c r="N68" s="4">
        <v>0.63</v>
      </c>
      <c r="O68" s="4">
        <v>0.66</v>
      </c>
      <c r="P68" s="4">
        <v>0.68</v>
      </c>
      <c r="Q68" s="4">
        <v>0</v>
      </c>
    </row>
    <row r="69" spans="1:17" x14ac:dyDescent="0.35">
      <c r="A69" s="11" t="s">
        <v>20</v>
      </c>
      <c r="B69" s="12">
        <v>4864</v>
      </c>
      <c r="C69" s="12">
        <v>5521</v>
      </c>
      <c r="D69" s="12">
        <v>5402</v>
      </c>
      <c r="E69" s="12">
        <v>1393</v>
      </c>
      <c r="F69" s="13">
        <v>3235.5518999999999</v>
      </c>
      <c r="G69" s="13">
        <v>3749.6871999999998</v>
      </c>
      <c r="H69" s="13">
        <v>3553.6466999999998</v>
      </c>
      <c r="I69" s="11">
        <v>851.23509999999999</v>
      </c>
      <c r="J69" s="13">
        <v>3233.4663999999998</v>
      </c>
      <c r="K69" s="13">
        <v>3745.3348999999998</v>
      </c>
      <c r="L69" s="13">
        <v>3545.7541999999999</v>
      </c>
      <c r="M69" s="11">
        <v>848.26969999999994</v>
      </c>
      <c r="N69" s="11">
        <v>0.67</v>
      </c>
      <c r="O69" s="11">
        <v>0.68</v>
      </c>
      <c r="P69" s="11">
        <v>0.66</v>
      </c>
      <c r="Q69" s="11">
        <v>0.61</v>
      </c>
    </row>
    <row r="71" spans="1:17" x14ac:dyDescent="0.35">
      <c r="A71" s="178" t="s">
        <v>0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84"/>
      <c r="Q71" s="84"/>
    </row>
    <row r="72" spans="1:17" x14ac:dyDescent="0.35">
      <c r="A72" s="178" t="s">
        <v>344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84"/>
      <c r="Q72" s="84"/>
    </row>
    <row r="73" spans="1:17" ht="23.25" thickBot="1" x14ac:dyDescent="0.4">
      <c r="A73" s="179" t="s">
        <v>2</v>
      </c>
      <c r="B73" s="82"/>
      <c r="C73" s="180" t="s">
        <v>3</v>
      </c>
      <c r="D73" s="180"/>
      <c r="E73" s="83"/>
      <c r="F73" s="180" t="s">
        <v>4</v>
      </c>
      <c r="G73" s="180"/>
      <c r="H73" s="83"/>
      <c r="I73" s="83"/>
      <c r="J73" s="181" t="s">
        <v>5</v>
      </c>
      <c r="K73" s="181"/>
      <c r="L73" s="181"/>
      <c r="M73" s="181"/>
      <c r="N73" s="182" t="s">
        <v>6</v>
      </c>
      <c r="O73" s="182"/>
      <c r="P73" s="182"/>
      <c r="Q73" s="182"/>
    </row>
    <row r="74" spans="1:17" ht="24" thickTop="1" thickBot="1" x14ac:dyDescent="0.4">
      <c r="A74" s="180"/>
      <c r="B74" s="9">
        <v>2557</v>
      </c>
      <c r="C74" s="9">
        <v>2558</v>
      </c>
      <c r="D74" s="9">
        <v>2559</v>
      </c>
      <c r="E74" s="9">
        <v>2560</v>
      </c>
      <c r="F74" s="9">
        <v>2557</v>
      </c>
      <c r="G74" s="9">
        <v>2558</v>
      </c>
      <c r="H74" s="9">
        <v>2559</v>
      </c>
      <c r="I74" s="9">
        <v>2560</v>
      </c>
      <c r="J74" s="9">
        <v>2557</v>
      </c>
      <c r="K74" s="9">
        <v>2558</v>
      </c>
      <c r="L74" s="9">
        <v>2559</v>
      </c>
      <c r="M74" s="9">
        <v>2560</v>
      </c>
      <c r="N74" s="10">
        <v>2557</v>
      </c>
      <c r="O74" s="10">
        <v>2558</v>
      </c>
      <c r="P74" s="10">
        <v>2559</v>
      </c>
      <c r="Q74" s="10">
        <v>2560</v>
      </c>
    </row>
    <row r="75" spans="1:17" ht="24" thickTop="1" thickBot="1" x14ac:dyDescent="0.4">
      <c r="A75" s="5" t="s">
        <v>7</v>
      </c>
      <c r="B75" s="8">
        <v>203</v>
      </c>
      <c r="C75" s="8">
        <v>245</v>
      </c>
      <c r="D75" s="8">
        <v>273</v>
      </c>
      <c r="E75" s="8">
        <v>241</v>
      </c>
      <c r="F75" s="8">
        <v>118.7839</v>
      </c>
      <c r="G75" s="8">
        <v>139.28270000000001</v>
      </c>
      <c r="H75" s="8">
        <v>145.93809999999999</v>
      </c>
      <c r="I75" s="8">
        <v>149.31290000000001</v>
      </c>
      <c r="J75" s="8">
        <v>119.3274</v>
      </c>
      <c r="K75" s="8">
        <v>138.91579999999999</v>
      </c>
      <c r="L75" s="8">
        <v>145.48009999999999</v>
      </c>
      <c r="M75" s="8">
        <v>148.99270000000001</v>
      </c>
      <c r="N75" s="8">
        <v>0.59</v>
      </c>
      <c r="O75" s="8">
        <v>0.56999999999999995</v>
      </c>
      <c r="P75" s="8">
        <v>0.53</v>
      </c>
      <c r="Q75" s="8">
        <v>0.62</v>
      </c>
    </row>
    <row r="76" spans="1:17" ht="23.25" thickBot="1" x14ac:dyDescent="0.4">
      <c r="A76" s="1" t="s">
        <v>8</v>
      </c>
      <c r="B76" s="4">
        <v>225</v>
      </c>
      <c r="C76" s="4">
        <v>252</v>
      </c>
      <c r="D76" s="4">
        <v>232</v>
      </c>
      <c r="E76" s="4">
        <v>192</v>
      </c>
      <c r="F76" s="4">
        <v>134.96100000000001</v>
      </c>
      <c r="G76" s="4">
        <v>149.74969999999999</v>
      </c>
      <c r="H76" s="4">
        <v>122.321</v>
      </c>
      <c r="I76" s="4">
        <v>107.2876</v>
      </c>
      <c r="J76" s="4">
        <v>135.06979999999999</v>
      </c>
      <c r="K76" s="4">
        <v>149.65199999999999</v>
      </c>
      <c r="L76" s="4">
        <v>121.64579999999999</v>
      </c>
      <c r="M76" s="4">
        <v>107.1093</v>
      </c>
      <c r="N76" s="4">
        <v>0.6</v>
      </c>
      <c r="O76" s="4">
        <v>0.59</v>
      </c>
      <c r="P76" s="4">
        <v>0.53</v>
      </c>
      <c r="Q76" s="4">
        <v>0.56000000000000005</v>
      </c>
    </row>
    <row r="77" spans="1:17" ht="23.25" thickBot="1" x14ac:dyDescent="0.4">
      <c r="A77" s="5" t="s">
        <v>9</v>
      </c>
      <c r="B77" s="8">
        <v>189</v>
      </c>
      <c r="C77" s="8">
        <v>240</v>
      </c>
      <c r="D77" s="8">
        <v>230</v>
      </c>
      <c r="E77" s="8">
        <v>148</v>
      </c>
      <c r="F77" s="8">
        <v>113.1542</v>
      </c>
      <c r="G77" s="8">
        <v>159.71770000000001</v>
      </c>
      <c r="H77" s="8">
        <v>121.77930000000001</v>
      </c>
      <c r="I77" s="8">
        <v>76.093400000000003</v>
      </c>
      <c r="J77" s="8">
        <v>113.7059</v>
      </c>
      <c r="K77" s="8">
        <v>159.26339999999999</v>
      </c>
      <c r="L77" s="8">
        <v>121.2937</v>
      </c>
      <c r="M77" s="8">
        <v>76.327100000000002</v>
      </c>
      <c r="N77" s="8">
        <v>0.6</v>
      </c>
      <c r="O77" s="8">
        <v>0.67</v>
      </c>
      <c r="P77" s="8">
        <v>0.53</v>
      </c>
      <c r="Q77" s="8">
        <v>0.51</v>
      </c>
    </row>
    <row r="78" spans="1:17" ht="23.25" thickBot="1" x14ac:dyDescent="0.4">
      <c r="A78" s="1" t="s">
        <v>10</v>
      </c>
      <c r="B78" s="4">
        <v>291</v>
      </c>
      <c r="C78" s="4">
        <v>242</v>
      </c>
      <c r="D78" s="4">
        <v>220</v>
      </c>
      <c r="E78" s="4">
        <v>6</v>
      </c>
      <c r="F78" s="4">
        <v>153.75540000000001</v>
      </c>
      <c r="G78" s="4">
        <v>147.3904</v>
      </c>
      <c r="H78" s="4">
        <v>117.75109999999999</v>
      </c>
      <c r="I78" s="4">
        <v>2.3672</v>
      </c>
      <c r="J78" s="4">
        <v>153.6311</v>
      </c>
      <c r="K78" s="4">
        <v>147.17679999999999</v>
      </c>
      <c r="L78" s="4">
        <v>117.32559999999999</v>
      </c>
      <c r="M78" s="4">
        <v>2.3759999999999999</v>
      </c>
      <c r="N78" s="4">
        <v>0.53</v>
      </c>
      <c r="O78" s="4">
        <v>0.61</v>
      </c>
      <c r="P78" s="4">
        <v>0.54</v>
      </c>
      <c r="Q78" s="4">
        <v>0.39</v>
      </c>
    </row>
    <row r="79" spans="1:17" ht="23.25" thickBot="1" x14ac:dyDescent="0.4">
      <c r="A79" s="5" t="s">
        <v>11</v>
      </c>
      <c r="B79" s="8">
        <v>268</v>
      </c>
      <c r="C79" s="8">
        <v>264</v>
      </c>
      <c r="D79" s="8">
        <v>235</v>
      </c>
      <c r="E79" s="8">
        <v>0</v>
      </c>
      <c r="F79" s="8">
        <v>157.4554</v>
      </c>
      <c r="G79" s="8">
        <v>177.1215</v>
      </c>
      <c r="H79" s="8">
        <v>127.52889999999999</v>
      </c>
      <c r="I79" s="8">
        <v>0</v>
      </c>
      <c r="J79" s="8">
        <v>157.601</v>
      </c>
      <c r="K79" s="8">
        <v>176.73679999999999</v>
      </c>
      <c r="L79" s="8">
        <v>127.1969</v>
      </c>
      <c r="M79" s="8">
        <v>0</v>
      </c>
      <c r="N79" s="8">
        <v>0.59</v>
      </c>
      <c r="O79" s="8">
        <v>0.67</v>
      </c>
      <c r="P79" s="8">
        <v>0.54</v>
      </c>
      <c r="Q79" s="8">
        <v>0</v>
      </c>
    </row>
    <row r="80" spans="1:17" ht="23.25" thickBot="1" x14ac:dyDescent="0.4">
      <c r="A80" s="1" t="s">
        <v>12</v>
      </c>
      <c r="B80" s="4">
        <v>298</v>
      </c>
      <c r="C80" s="4">
        <v>272</v>
      </c>
      <c r="D80" s="4">
        <v>249</v>
      </c>
      <c r="E80" s="4">
        <v>0</v>
      </c>
      <c r="F80" s="4">
        <v>174.60849999999999</v>
      </c>
      <c r="G80" s="4">
        <v>181.3801</v>
      </c>
      <c r="H80" s="4">
        <v>140.46260000000001</v>
      </c>
      <c r="I80" s="4">
        <v>0</v>
      </c>
      <c r="J80" s="4">
        <v>174.75299999999999</v>
      </c>
      <c r="K80" s="4">
        <v>181.2527</v>
      </c>
      <c r="L80" s="4">
        <v>140.05439999999999</v>
      </c>
      <c r="M80" s="4">
        <v>0</v>
      </c>
      <c r="N80" s="4">
        <v>0.59</v>
      </c>
      <c r="O80" s="4">
        <v>0.67</v>
      </c>
      <c r="P80" s="4">
        <v>0.56000000000000005</v>
      </c>
      <c r="Q80" s="4">
        <v>0</v>
      </c>
    </row>
    <row r="81" spans="1:17" ht="23.25" thickBot="1" x14ac:dyDescent="0.4">
      <c r="A81" s="5" t="s">
        <v>13</v>
      </c>
      <c r="B81" s="8">
        <v>255</v>
      </c>
      <c r="C81" s="8">
        <v>236</v>
      </c>
      <c r="D81" s="8">
        <v>224</v>
      </c>
      <c r="E81" s="8">
        <v>0</v>
      </c>
      <c r="F81" s="8">
        <v>150.83600000000001</v>
      </c>
      <c r="G81" s="8">
        <v>148.87280000000001</v>
      </c>
      <c r="H81" s="8">
        <v>149.9256</v>
      </c>
      <c r="I81" s="8">
        <v>0</v>
      </c>
      <c r="J81" s="8">
        <v>150.38470000000001</v>
      </c>
      <c r="K81" s="8">
        <v>148.4853</v>
      </c>
      <c r="L81" s="8">
        <v>149.10290000000001</v>
      </c>
      <c r="M81" s="8">
        <v>0</v>
      </c>
      <c r="N81" s="8">
        <v>0.59</v>
      </c>
      <c r="O81" s="8">
        <v>0.63</v>
      </c>
      <c r="P81" s="8">
        <v>0.67</v>
      </c>
      <c r="Q81" s="8">
        <v>0</v>
      </c>
    </row>
    <row r="82" spans="1:17" ht="23.25" thickBot="1" x14ac:dyDescent="0.4">
      <c r="A82" s="1" t="s">
        <v>14</v>
      </c>
      <c r="B82" s="4">
        <v>249</v>
      </c>
      <c r="C82" s="4">
        <v>273</v>
      </c>
      <c r="D82" s="4">
        <v>196</v>
      </c>
      <c r="E82" s="4">
        <v>0</v>
      </c>
      <c r="F82" s="4">
        <v>151.4958</v>
      </c>
      <c r="G82" s="4">
        <v>154.08840000000001</v>
      </c>
      <c r="H82" s="4">
        <v>111.2546</v>
      </c>
      <c r="I82" s="4">
        <v>0</v>
      </c>
      <c r="J82" s="4">
        <v>150.8552</v>
      </c>
      <c r="K82" s="4">
        <v>153.85390000000001</v>
      </c>
      <c r="L82" s="4">
        <v>111.3344</v>
      </c>
      <c r="M82" s="4">
        <v>0</v>
      </c>
      <c r="N82" s="4">
        <v>0.61</v>
      </c>
      <c r="O82" s="4">
        <v>0.56000000000000005</v>
      </c>
      <c r="P82" s="4">
        <v>0.56999999999999995</v>
      </c>
      <c r="Q82" s="4">
        <v>0</v>
      </c>
    </row>
    <row r="83" spans="1:17" ht="23.25" thickBot="1" x14ac:dyDescent="0.4">
      <c r="A83" s="5" t="s">
        <v>15</v>
      </c>
      <c r="B83" s="8">
        <v>241</v>
      </c>
      <c r="C83" s="8">
        <v>287</v>
      </c>
      <c r="D83" s="8">
        <v>219</v>
      </c>
      <c r="E83" s="8">
        <v>0</v>
      </c>
      <c r="F83" s="8">
        <v>147.4408</v>
      </c>
      <c r="G83" s="8">
        <v>143.18559999999999</v>
      </c>
      <c r="H83" s="8">
        <v>119.4956</v>
      </c>
      <c r="I83" s="8">
        <v>0</v>
      </c>
      <c r="J83" s="8">
        <v>147.43100000000001</v>
      </c>
      <c r="K83" s="8">
        <v>142.98220000000001</v>
      </c>
      <c r="L83" s="8">
        <v>119.366</v>
      </c>
      <c r="M83" s="8">
        <v>0</v>
      </c>
      <c r="N83" s="8">
        <v>0.61</v>
      </c>
      <c r="O83" s="8">
        <v>0.5</v>
      </c>
      <c r="P83" s="8">
        <v>0.55000000000000004</v>
      </c>
      <c r="Q83" s="8">
        <v>0</v>
      </c>
    </row>
    <row r="84" spans="1:17" ht="23.25" thickBot="1" x14ac:dyDescent="0.4">
      <c r="A84" s="1" t="s">
        <v>16</v>
      </c>
      <c r="B84" s="4">
        <v>283</v>
      </c>
      <c r="C84" s="4">
        <v>240</v>
      </c>
      <c r="D84" s="4">
        <v>221</v>
      </c>
      <c r="E84" s="4">
        <v>0</v>
      </c>
      <c r="F84" s="4">
        <v>149.8442</v>
      </c>
      <c r="G84" s="4">
        <v>130.0891</v>
      </c>
      <c r="H84" s="4">
        <v>122.935</v>
      </c>
      <c r="I84" s="4">
        <v>0</v>
      </c>
      <c r="J84" s="4">
        <v>149.6986</v>
      </c>
      <c r="K84" s="4">
        <v>129.3631</v>
      </c>
      <c r="L84" s="4">
        <v>122.76479999999999</v>
      </c>
      <c r="M84" s="4">
        <v>0</v>
      </c>
      <c r="N84" s="4">
        <v>0.53</v>
      </c>
      <c r="O84" s="4">
        <v>0.54</v>
      </c>
      <c r="P84" s="4">
        <v>0.56000000000000005</v>
      </c>
      <c r="Q84" s="4">
        <v>0</v>
      </c>
    </row>
    <row r="85" spans="1:17" ht="23.25" thickBot="1" x14ac:dyDescent="0.4">
      <c r="A85" s="5" t="s">
        <v>17</v>
      </c>
      <c r="B85" s="8">
        <v>254</v>
      </c>
      <c r="C85" s="8">
        <v>239</v>
      </c>
      <c r="D85" s="8">
        <v>233</v>
      </c>
      <c r="E85" s="8">
        <v>0</v>
      </c>
      <c r="F85" s="8">
        <v>135.48230000000001</v>
      </c>
      <c r="G85" s="8">
        <v>123.7046</v>
      </c>
      <c r="H85" s="8">
        <v>132.61660000000001</v>
      </c>
      <c r="I85" s="8">
        <v>0</v>
      </c>
      <c r="J85" s="8">
        <v>135.44550000000001</v>
      </c>
      <c r="K85" s="8">
        <v>123.30200000000001</v>
      </c>
      <c r="L85" s="8">
        <v>132.83969999999999</v>
      </c>
      <c r="M85" s="8">
        <v>0</v>
      </c>
      <c r="N85" s="8">
        <v>0.53</v>
      </c>
      <c r="O85" s="8">
        <v>0.52</v>
      </c>
      <c r="P85" s="8">
        <v>0.56999999999999995</v>
      </c>
      <c r="Q85" s="8">
        <v>0</v>
      </c>
    </row>
    <row r="86" spans="1:17" ht="23.25" thickBot="1" x14ac:dyDescent="0.4">
      <c r="A86" s="1" t="s">
        <v>18</v>
      </c>
      <c r="B86" s="4">
        <v>291</v>
      </c>
      <c r="C86" s="4">
        <v>274</v>
      </c>
      <c r="D86" s="4">
        <v>226</v>
      </c>
      <c r="E86" s="4">
        <v>0</v>
      </c>
      <c r="F86" s="4">
        <v>159.9367</v>
      </c>
      <c r="G86" s="4">
        <v>136.1232</v>
      </c>
      <c r="H86" s="4">
        <v>139.14060000000001</v>
      </c>
      <c r="I86" s="4">
        <v>0</v>
      </c>
      <c r="J86" s="4">
        <v>159.83690000000001</v>
      </c>
      <c r="K86" s="4">
        <v>135.73220000000001</v>
      </c>
      <c r="L86" s="4">
        <v>138.8357</v>
      </c>
      <c r="M86" s="4">
        <v>0</v>
      </c>
      <c r="N86" s="4">
        <v>0.55000000000000004</v>
      </c>
      <c r="O86" s="4">
        <v>0.5</v>
      </c>
      <c r="P86" s="4">
        <v>0.62</v>
      </c>
      <c r="Q86" s="4">
        <v>0</v>
      </c>
    </row>
    <row r="87" spans="1:17" x14ac:dyDescent="0.35">
      <c r="A87" s="11" t="s">
        <v>20</v>
      </c>
      <c r="B87" s="12">
        <v>3047</v>
      </c>
      <c r="C87" s="12">
        <v>3064</v>
      </c>
      <c r="D87" s="12">
        <v>2758</v>
      </c>
      <c r="E87" s="11">
        <v>587</v>
      </c>
      <c r="F87" s="13">
        <v>1747.7542000000001</v>
      </c>
      <c r="G87" s="13">
        <v>1790.7058</v>
      </c>
      <c r="H87" s="13">
        <v>1551.1489999999999</v>
      </c>
      <c r="I87" s="11">
        <v>335.06110000000001</v>
      </c>
      <c r="J87" s="13">
        <v>1747.7401</v>
      </c>
      <c r="K87" s="13">
        <v>1786.7162000000001</v>
      </c>
      <c r="L87" s="13">
        <v>1547.24</v>
      </c>
      <c r="M87" s="11">
        <v>334.80509999999998</v>
      </c>
      <c r="N87" s="11">
        <v>0.56999999999999995</v>
      </c>
      <c r="O87" s="11">
        <v>0.57999999999999996</v>
      </c>
      <c r="P87" s="11">
        <v>0.56000000000000005</v>
      </c>
      <c r="Q87" s="11">
        <v>0.56999999999999995</v>
      </c>
    </row>
    <row r="88" spans="1:17" x14ac:dyDescent="0.35">
      <c r="A88" s="178" t="s">
        <v>0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84"/>
      <c r="Q88" s="84"/>
    </row>
    <row r="89" spans="1:17" x14ac:dyDescent="0.35">
      <c r="A89" s="178" t="s">
        <v>345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84"/>
      <c r="Q89" s="84"/>
    </row>
    <row r="90" spans="1:17" ht="23.25" thickBot="1" x14ac:dyDescent="0.4">
      <c r="A90" s="179" t="s">
        <v>2</v>
      </c>
      <c r="B90" s="82"/>
      <c r="C90" s="180" t="s">
        <v>3</v>
      </c>
      <c r="D90" s="180"/>
      <c r="E90" s="83"/>
      <c r="F90" s="180" t="s">
        <v>4</v>
      </c>
      <c r="G90" s="180"/>
      <c r="H90" s="83"/>
      <c r="I90" s="83"/>
      <c r="J90" s="181" t="s">
        <v>5</v>
      </c>
      <c r="K90" s="181"/>
      <c r="L90" s="181"/>
      <c r="M90" s="181"/>
      <c r="N90" s="182" t="s">
        <v>6</v>
      </c>
      <c r="O90" s="182"/>
      <c r="P90" s="182"/>
      <c r="Q90" s="182"/>
    </row>
    <row r="91" spans="1:17" ht="24" thickTop="1" thickBot="1" x14ac:dyDescent="0.4">
      <c r="A91" s="180"/>
      <c r="B91" s="9">
        <v>2557</v>
      </c>
      <c r="C91" s="9">
        <v>2558</v>
      </c>
      <c r="D91" s="9">
        <v>2559</v>
      </c>
      <c r="E91" s="9">
        <v>2560</v>
      </c>
      <c r="F91" s="9">
        <v>2557</v>
      </c>
      <c r="G91" s="9">
        <v>2558</v>
      </c>
      <c r="H91" s="9">
        <v>2559</v>
      </c>
      <c r="I91" s="9">
        <v>2560</v>
      </c>
      <c r="J91" s="9">
        <v>2557</v>
      </c>
      <c r="K91" s="9">
        <v>2558</v>
      </c>
      <c r="L91" s="9">
        <v>2559</v>
      </c>
      <c r="M91" s="9">
        <v>2560</v>
      </c>
      <c r="N91" s="10">
        <v>2557</v>
      </c>
      <c r="O91" s="10">
        <v>2558</v>
      </c>
      <c r="P91" s="10">
        <v>2559</v>
      </c>
      <c r="Q91" s="10">
        <v>2560</v>
      </c>
    </row>
    <row r="92" spans="1:17" ht="24" thickTop="1" thickBot="1" x14ac:dyDescent="0.4">
      <c r="A92" s="5" t="s">
        <v>7</v>
      </c>
      <c r="B92" s="8">
        <v>500</v>
      </c>
      <c r="C92" s="8">
        <v>484</v>
      </c>
      <c r="D92" s="8">
        <v>690</v>
      </c>
      <c r="E92" s="8">
        <v>701</v>
      </c>
      <c r="F92" s="8">
        <v>326.32850000000002</v>
      </c>
      <c r="G92" s="8">
        <v>312.57470000000001</v>
      </c>
      <c r="H92" s="8">
        <v>416.87560000000002</v>
      </c>
      <c r="I92" s="8">
        <v>506.63630000000001</v>
      </c>
      <c r="J92" s="8">
        <v>325.82010000000002</v>
      </c>
      <c r="K92" s="8">
        <v>312.26760000000002</v>
      </c>
      <c r="L92" s="8">
        <v>415.86559999999997</v>
      </c>
      <c r="M92" s="8">
        <v>504.66030000000001</v>
      </c>
      <c r="N92" s="8">
        <v>0.65</v>
      </c>
      <c r="O92" s="8">
        <v>0.65</v>
      </c>
      <c r="P92" s="8">
        <v>0.6</v>
      </c>
      <c r="Q92" s="8">
        <v>0.72</v>
      </c>
    </row>
    <row r="93" spans="1:17" ht="23.25" thickBot="1" x14ac:dyDescent="0.4">
      <c r="A93" s="1" t="s">
        <v>8</v>
      </c>
      <c r="B93" s="4">
        <v>457</v>
      </c>
      <c r="C93" s="4">
        <v>539</v>
      </c>
      <c r="D93" s="4">
        <v>567</v>
      </c>
      <c r="E93" s="4">
        <v>611</v>
      </c>
      <c r="F93" s="4">
        <v>299.64890000000003</v>
      </c>
      <c r="G93" s="4">
        <v>336.53559999999999</v>
      </c>
      <c r="H93" s="4">
        <v>355.81</v>
      </c>
      <c r="I93" s="4">
        <v>401.5052</v>
      </c>
      <c r="J93" s="4">
        <v>299.70850000000002</v>
      </c>
      <c r="K93" s="4">
        <v>336.142</v>
      </c>
      <c r="L93" s="4">
        <v>355.14729999999997</v>
      </c>
      <c r="M93" s="4">
        <v>401.10660000000001</v>
      </c>
      <c r="N93" s="4">
        <v>0.66</v>
      </c>
      <c r="O93" s="4">
        <v>0.62</v>
      </c>
      <c r="P93" s="4">
        <v>0.63</v>
      </c>
      <c r="Q93" s="4">
        <v>0.66</v>
      </c>
    </row>
    <row r="94" spans="1:17" ht="23.25" thickBot="1" x14ac:dyDescent="0.4">
      <c r="A94" s="5" t="s">
        <v>9</v>
      </c>
      <c r="B94" s="8">
        <v>466</v>
      </c>
      <c r="C94" s="8">
        <v>540</v>
      </c>
      <c r="D94" s="8">
        <v>538</v>
      </c>
      <c r="E94" s="8">
        <v>627</v>
      </c>
      <c r="F94" s="8">
        <v>318.0421</v>
      </c>
      <c r="G94" s="8">
        <v>333.80799999999999</v>
      </c>
      <c r="H94" s="8">
        <v>352.2946</v>
      </c>
      <c r="I94" s="8">
        <v>384.16660000000002</v>
      </c>
      <c r="J94" s="8">
        <v>317.5403</v>
      </c>
      <c r="K94" s="8">
        <v>332.12860000000001</v>
      </c>
      <c r="L94" s="8">
        <v>351.86290000000002</v>
      </c>
      <c r="M94" s="8">
        <v>382.46679999999998</v>
      </c>
      <c r="N94" s="8">
        <v>0.68</v>
      </c>
      <c r="O94" s="8">
        <v>0.62</v>
      </c>
      <c r="P94" s="8">
        <v>0.65</v>
      </c>
      <c r="Q94" s="8">
        <v>0.61</v>
      </c>
    </row>
    <row r="95" spans="1:17" ht="23.25" thickBot="1" x14ac:dyDescent="0.4">
      <c r="A95" s="1" t="s">
        <v>10</v>
      </c>
      <c r="B95" s="4">
        <v>535</v>
      </c>
      <c r="C95" s="4">
        <v>489</v>
      </c>
      <c r="D95" s="4">
        <v>536</v>
      </c>
      <c r="E95" s="4">
        <v>163</v>
      </c>
      <c r="F95" s="4">
        <v>355.56950000000001</v>
      </c>
      <c r="G95" s="4">
        <v>292.18779999999998</v>
      </c>
      <c r="H95" s="4">
        <v>325.46730000000002</v>
      </c>
      <c r="I95" s="4">
        <v>99.162599999999998</v>
      </c>
      <c r="J95" s="4">
        <v>356.58839999999998</v>
      </c>
      <c r="K95" s="4">
        <v>291.81049999999999</v>
      </c>
      <c r="L95" s="4">
        <v>324.71010000000001</v>
      </c>
      <c r="M95" s="4">
        <v>98.8874</v>
      </c>
      <c r="N95" s="4">
        <v>0.66</v>
      </c>
      <c r="O95" s="4">
        <v>0.6</v>
      </c>
      <c r="P95" s="4">
        <v>0.61</v>
      </c>
      <c r="Q95" s="4">
        <v>0.61</v>
      </c>
    </row>
    <row r="96" spans="1:17" ht="23.25" thickBot="1" x14ac:dyDescent="0.4">
      <c r="A96" s="5" t="s">
        <v>11</v>
      </c>
      <c r="B96" s="8">
        <v>481</v>
      </c>
      <c r="C96" s="8">
        <v>563</v>
      </c>
      <c r="D96" s="8">
        <v>582</v>
      </c>
      <c r="E96" s="8">
        <v>0</v>
      </c>
      <c r="F96" s="8">
        <v>316.12430000000001</v>
      </c>
      <c r="G96" s="8">
        <v>345.26900000000001</v>
      </c>
      <c r="H96" s="8">
        <v>353.53109999999998</v>
      </c>
      <c r="I96" s="8">
        <v>0</v>
      </c>
      <c r="J96" s="8">
        <v>316.85320000000002</v>
      </c>
      <c r="K96" s="8">
        <v>344.46620000000001</v>
      </c>
      <c r="L96" s="8">
        <v>353.84050000000002</v>
      </c>
      <c r="M96" s="8">
        <v>0</v>
      </c>
      <c r="N96" s="8">
        <v>0.66</v>
      </c>
      <c r="O96" s="8">
        <v>0.61</v>
      </c>
      <c r="P96" s="8">
        <v>0.61</v>
      </c>
      <c r="Q96" s="8">
        <v>0</v>
      </c>
    </row>
    <row r="97" spans="1:17" ht="23.25" thickBot="1" x14ac:dyDescent="0.4">
      <c r="A97" s="1" t="s">
        <v>12</v>
      </c>
      <c r="B97" s="4">
        <v>624</v>
      </c>
      <c r="C97" s="4">
        <v>593</v>
      </c>
      <c r="D97" s="4">
        <v>617</v>
      </c>
      <c r="E97" s="4">
        <v>0</v>
      </c>
      <c r="F97" s="4">
        <v>408.28379999999999</v>
      </c>
      <c r="G97" s="4">
        <v>396.3922</v>
      </c>
      <c r="H97" s="4">
        <v>388.7842</v>
      </c>
      <c r="I97" s="4">
        <v>0</v>
      </c>
      <c r="J97" s="4">
        <v>407.91109999999998</v>
      </c>
      <c r="K97" s="4">
        <v>396.5034</v>
      </c>
      <c r="L97" s="4">
        <v>388.17520000000002</v>
      </c>
      <c r="M97" s="4">
        <v>0</v>
      </c>
      <c r="N97" s="4">
        <v>0.65</v>
      </c>
      <c r="O97" s="4">
        <v>0.67</v>
      </c>
      <c r="P97" s="4">
        <v>0.63</v>
      </c>
      <c r="Q97" s="4">
        <v>0</v>
      </c>
    </row>
    <row r="98" spans="1:17" ht="23.25" thickBot="1" x14ac:dyDescent="0.4">
      <c r="A98" s="5" t="s">
        <v>13</v>
      </c>
      <c r="B98" s="8">
        <v>463</v>
      </c>
      <c r="C98" s="8">
        <v>518</v>
      </c>
      <c r="D98" s="8">
        <v>499</v>
      </c>
      <c r="E98" s="8">
        <v>0</v>
      </c>
      <c r="F98" s="8">
        <v>296.42669999999998</v>
      </c>
      <c r="G98" s="8">
        <v>361.6499</v>
      </c>
      <c r="H98" s="8">
        <v>328.02210000000002</v>
      </c>
      <c r="I98" s="8">
        <v>0</v>
      </c>
      <c r="J98" s="8">
        <v>295.96460000000002</v>
      </c>
      <c r="K98" s="8">
        <v>359.90519999999998</v>
      </c>
      <c r="L98" s="8">
        <v>326.52539999999999</v>
      </c>
      <c r="M98" s="8">
        <v>0</v>
      </c>
      <c r="N98" s="8">
        <v>0.64</v>
      </c>
      <c r="O98" s="8">
        <v>0.7</v>
      </c>
      <c r="P98" s="8">
        <v>0.66</v>
      </c>
      <c r="Q98" s="8">
        <v>0</v>
      </c>
    </row>
    <row r="99" spans="1:17" ht="23.25" thickBot="1" x14ac:dyDescent="0.4">
      <c r="A99" s="1" t="s">
        <v>14</v>
      </c>
      <c r="B99" s="4">
        <v>422</v>
      </c>
      <c r="C99" s="4">
        <v>556</v>
      </c>
      <c r="D99" s="4">
        <v>514</v>
      </c>
      <c r="E99" s="4">
        <v>0</v>
      </c>
      <c r="F99" s="4">
        <v>282.392</v>
      </c>
      <c r="G99" s="4">
        <v>328.59379999999999</v>
      </c>
      <c r="H99" s="4">
        <v>350.58390000000003</v>
      </c>
      <c r="I99" s="4">
        <v>0</v>
      </c>
      <c r="J99" s="4">
        <v>282.31490000000002</v>
      </c>
      <c r="K99" s="4">
        <v>328.11279999999999</v>
      </c>
      <c r="L99" s="4">
        <v>348.6644</v>
      </c>
      <c r="M99" s="4">
        <v>0</v>
      </c>
      <c r="N99" s="4">
        <v>0.67</v>
      </c>
      <c r="O99" s="4">
        <v>0.59</v>
      </c>
      <c r="P99" s="4">
        <v>0.68</v>
      </c>
      <c r="Q99" s="4">
        <v>0</v>
      </c>
    </row>
    <row r="100" spans="1:17" ht="23.25" thickBot="1" x14ac:dyDescent="0.4">
      <c r="A100" s="5" t="s">
        <v>15</v>
      </c>
      <c r="B100" s="8">
        <v>429</v>
      </c>
      <c r="C100" s="8">
        <v>573</v>
      </c>
      <c r="D100" s="8">
        <v>543</v>
      </c>
      <c r="E100" s="8">
        <v>0</v>
      </c>
      <c r="F100" s="8">
        <v>263.2441</v>
      </c>
      <c r="G100" s="8">
        <v>319.61989999999997</v>
      </c>
      <c r="H100" s="8">
        <v>346.77679999999998</v>
      </c>
      <c r="I100" s="8">
        <v>0</v>
      </c>
      <c r="J100" s="8">
        <v>264.35550000000001</v>
      </c>
      <c r="K100" s="8">
        <v>318.81450000000001</v>
      </c>
      <c r="L100" s="8">
        <v>345.78219999999999</v>
      </c>
      <c r="M100" s="8">
        <v>0</v>
      </c>
      <c r="N100" s="8">
        <v>0.61</v>
      </c>
      <c r="O100" s="8">
        <v>0.56000000000000005</v>
      </c>
      <c r="P100" s="8">
        <v>0.64</v>
      </c>
      <c r="Q100" s="8">
        <v>0</v>
      </c>
    </row>
    <row r="101" spans="1:17" ht="23.25" thickBot="1" x14ac:dyDescent="0.4">
      <c r="A101" s="1" t="s">
        <v>16</v>
      </c>
      <c r="B101" s="4">
        <v>448</v>
      </c>
      <c r="C101" s="4">
        <v>581</v>
      </c>
      <c r="D101" s="4">
        <v>633</v>
      </c>
      <c r="E101" s="4">
        <v>0</v>
      </c>
      <c r="F101" s="4">
        <v>275.27550000000002</v>
      </c>
      <c r="G101" s="4">
        <v>374.4966</v>
      </c>
      <c r="H101" s="4">
        <v>392.72930000000002</v>
      </c>
      <c r="I101" s="4">
        <v>0</v>
      </c>
      <c r="J101" s="4">
        <v>275.66899999999998</v>
      </c>
      <c r="K101" s="4">
        <v>373.50319999999999</v>
      </c>
      <c r="L101" s="4">
        <v>391.2337</v>
      </c>
      <c r="M101" s="4">
        <v>0</v>
      </c>
      <c r="N101" s="4">
        <v>0.61</v>
      </c>
      <c r="O101" s="4">
        <v>0.64</v>
      </c>
      <c r="P101" s="4">
        <v>0.62</v>
      </c>
      <c r="Q101" s="4">
        <v>0</v>
      </c>
    </row>
    <row r="102" spans="1:17" ht="23.25" thickBot="1" x14ac:dyDescent="0.4">
      <c r="A102" s="5" t="s">
        <v>17</v>
      </c>
      <c r="B102" s="8">
        <v>502</v>
      </c>
      <c r="C102" s="8">
        <v>568</v>
      </c>
      <c r="D102" s="8">
        <v>672</v>
      </c>
      <c r="E102" s="8">
        <v>0</v>
      </c>
      <c r="F102" s="8">
        <v>293.89479999999998</v>
      </c>
      <c r="G102" s="8">
        <v>372.61840000000001</v>
      </c>
      <c r="H102" s="8">
        <v>406.76209999999998</v>
      </c>
      <c r="I102" s="8">
        <v>0</v>
      </c>
      <c r="J102" s="8">
        <v>293.9622</v>
      </c>
      <c r="K102" s="8">
        <v>371.2604</v>
      </c>
      <c r="L102" s="8">
        <v>406.06319999999999</v>
      </c>
      <c r="M102" s="8">
        <v>0</v>
      </c>
      <c r="N102" s="8">
        <v>0.59</v>
      </c>
      <c r="O102" s="8">
        <v>0.66</v>
      </c>
      <c r="P102" s="8">
        <v>0.61</v>
      </c>
      <c r="Q102" s="8">
        <v>0</v>
      </c>
    </row>
    <row r="103" spans="1:17" ht="23.25" thickBot="1" x14ac:dyDescent="0.4">
      <c r="A103" s="1" t="s">
        <v>18</v>
      </c>
      <c r="B103" s="4">
        <v>506</v>
      </c>
      <c r="C103" s="4">
        <v>633</v>
      </c>
      <c r="D103" s="4">
        <v>648</v>
      </c>
      <c r="E103" s="4">
        <v>0</v>
      </c>
      <c r="F103" s="4">
        <v>346.1431</v>
      </c>
      <c r="G103" s="4">
        <v>415.27670000000001</v>
      </c>
      <c r="H103" s="4">
        <v>422.53579999999999</v>
      </c>
      <c r="I103" s="4">
        <v>0</v>
      </c>
      <c r="J103" s="4">
        <v>346.5883</v>
      </c>
      <c r="K103" s="4">
        <v>415.10669999999999</v>
      </c>
      <c r="L103" s="4">
        <v>421.55759999999998</v>
      </c>
      <c r="M103" s="4">
        <v>0</v>
      </c>
      <c r="N103" s="4">
        <v>0.68</v>
      </c>
      <c r="O103" s="4">
        <v>0.66</v>
      </c>
      <c r="P103" s="4">
        <v>0.65</v>
      </c>
      <c r="Q103" s="4">
        <v>0</v>
      </c>
    </row>
    <row r="104" spans="1:17" x14ac:dyDescent="0.35">
      <c r="A104" s="11" t="s">
        <v>20</v>
      </c>
      <c r="B104" s="12">
        <v>5833</v>
      </c>
      <c r="C104" s="12">
        <v>6637</v>
      </c>
      <c r="D104" s="12">
        <v>7039</v>
      </c>
      <c r="E104" s="12">
        <v>2102</v>
      </c>
      <c r="F104" s="13">
        <v>3781.3733000000002</v>
      </c>
      <c r="G104" s="13">
        <v>4189.0226000000002</v>
      </c>
      <c r="H104" s="13">
        <v>4440.1728000000003</v>
      </c>
      <c r="I104" s="13">
        <v>1391.4707000000001</v>
      </c>
      <c r="J104" s="13">
        <v>3783.2761</v>
      </c>
      <c r="K104" s="13">
        <v>4180.0210999999999</v>
      </c>
      <c r="L104" s="13">
        <v>4429.4281000000001</v>
      </c>
      <c r="M104" s="13">
        <v>1387.1211000000001</v>
      </c>
      <c r="N104" s="11">
        <v>0.65</v>
      </c>
      <c r="O104" s="11">
        <v>0.63</v>
      </c>
      <c r="P104" s="11">
        <v>0.63</v>
      </c>
      <c r="Q104" s="11">
        <v>0.66</v>
      </c>
    </row>
    <row r="105" spans="1:17" x14ac:dyDescent="0.35">
      <c r="A105" s="178" t="s">
        <v>0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84"/>
      <c r="Q105" s="84"/>
    </row>
    <row r="106" spans="1:17" x14ac:dyDescent="0.35">
      <c r="A106" s="178" t="s">
        <v>346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84"/>
      <c r="Q106" s="84"/>
    </row>
    <row r="107" spans="1:17" ht="23.25" thickBot="1" x14ac:dyDescent="0.4">
      <c r="A107" s="179" t="s">
        <v>2</v>
      </c>
      <c r="B107" s="82"/>
      <c r="C107" s="180" t="s">
        <v>3</v>
      </c>
      <c r="D107" s="180"/>
      <c r="E107" s="83"/>
      <c r="F107" s="180" t="s">
        <v>4</v>
      </c>
      <c r="G107" s="180"/>
      <c r="H107" s="83"/>
      <c r="I107" s="83"/>
      <c r="J107" s="181" t="s">
        <v>5</v>
      </c>
      <c r="K107" s="181"/>
      <c r="L107" s="181"/>
      <c r="M107" s="181"/>
      <c r="N107" s="182" t="s">
        <v>6</v>
      </c>
      <c r="O107" s="182"/>
      <c r="P107" s="182"/>
      <c r="Q107" s="182"/>
    </row>
    <row r="108" spans="1:17" ht="24" thickTop="1" thickBot="1" x14ac:dyDescent="0.4">
      <c r="A108" s="180"/>
      <c r="B108" s="9">
        <v>2557</v>
      </c>
      <c r="C108" s="9">
        <v>2558</v>
      </c>
      <c r="D108" s="9">
        <v>2559</v>
      </c>
      <c r="E108" s="9">
        <v>2560</v>
      </c>
      <c r="F108" s="9">
        <v>2557</v>
      </c>
      <c r="G108" s="9">
        <v>2558</v>
      </c>
      <c r="H108" s="9">
        <v>2559</v>
      </c>
      <c r="I108" s="9">
        <v>2560</v>
      </c>
      <c r="J108" s="9">
        <v>2557</v>
      </c>
      <c r="K108" s="9">
        <v>2558</v>
      </c>
      <c r="L108" s="9">
        <v>2559</v>
      </c>
      <c r="M108" s="9">
        <v>2560</v>
      </c>
      <c r="N108" s="10">
        <v>2557</v>
      </c>
      <c r="O108" s="10">
        <v>2558</v>
      </c>
      <c r="P108" s="10">
        <v>2559</v>
      </c>
      <c r="Q108" s="10">
        <v>2560</v>
      </c>
    </row>
    <row r="109" spans="1:17" ht="24" thickTop="1" thickBot="1" x14ac:dyDescent="0.4">
      <c r="A109" s="5" t="s">
        <v>7</v>
      </c>
      <c r="B109" s="8">
        <v>181</v>
      </c>
      <c r="C109" s="8">
        <v>154</v>
      </c>
      <c r="D109" s="8">
        <v>261</v>
      </c>
      <c r="E109" s="8">
        <v>295</v>
      </c>
      <c r="F109" s="8">
        <v>83.408600000000007</v>
      </c>
      <c r="G109" s="8">
        <v>72.517499999999998</v>
      </c>
      <c r="H109" s="8">
        <v>169.52549999999999</v>
      </c>
      <c r="I109" s="8">
        <v>196.2878</v>
      </c>
      <c r="J109" s="8">
        <v>83.164400000000001</v>
      </c>
      <c r="K109" s="8">
        <v>72.958200000000005</v>
      </c>
      <c r="L109" s="8">
        <v>168.87989999999999</v>
      </c>
      <c r="M109" s="8">
        <v>195.66069999999999</v>
      </c>
      <c r="N109" s="8">
        <v>0.46</v>
      </c>
      <c r="O109" s="8">
        <v>0.47</v>
      </c>
      <c r="P109" s="8">
        <v>0.65</v>
      </c>
      <c r="Q109" s="8">
        <v>0.67</v>
      </c>
    </row>
    <row r="110" spans="1:17" ht="23.25" thickBot="1" x14ac:dyDescent="0.4">
      <c r="A110" s="1" t="s">
        <v>8</v>
      </c>
      <c r="B110" s="4">
        <v>145</v>
      </c>
      <c r="C110" s="4">
        <v>129</v>
      </c>
      <c r="D110" s="4">
        <v>217</v>
      </c>
      <c r="E110" s="4">
        <v>215</v>
      </c>
      <c r="F110" s="4">
        <v>70.516400000000004</v>
      </c>
      <c r="G110" s="4">
        <v>69.345600000000005</v>
      </c>
      <c r="H110" s="4">
        <v>153.86840000000001</v>
      </c>
      <c r="I110" s="4">
        <v>158.6379</v>
      </c>
      <c r="J110" s="4">
        <v>70.784499999999994</v>
      </c>
      <c r="K110" s="4">
        <v>69.200100000000006</v>
      </c>
      <c r="L110" s="4">
        <v>153.4297</v>
      </c>
      <c r="M110" s="4">
        <v>157.27019999999999</v>
      </c>
      <c r="N110" s="4">
        <v>0.49</v>
      </c>
      <c r="O110" s="4">
        <v>0.54</v>
      </c>
      <c r="P110" s="4">
        <v>0.71</v>
      </c>
      <c r="Q110" s="4">
        <v>0.74</v>
      </c>
    </row>
    <row r="111" spans="1:17" ht="23.25" thickBot="1" x14ac:dyDescent="0.4">
      <c r="A111" s="5" t="s">
        <v>9</v>
      </c>
      <c r="B111" s="8">
        <v>133</v>
      </c>
      <c r="C111" s="8">
        <v>156</v>
      </c>
      <c r="D111" s="8">
        <v>184</v>
      </c>
      <c r="E111" s="8">
        <v>203</v>
      </c>
      <c r="F111" s="8">
        <v>63.320099999999996</v>
      </c>
      <c r="G111" s="8">
        <v>75.241900000000001</v>
      </c>
      <c r="H111" s="8">
        <v>137.7457</v>
      </c>
      <c r="I111" s="8">
        <v>116.4042</v>
      </c>
      <c r="J111" s="8">
        <v>63.4</v>
      </c>
      <c r="K111" s="8">
        <v>75.105400000000003</v>
      </c>
      <c r="L111" s="8">
        <v>136.9462</v>
      </c>
      <c r="M111" s="8">
        <v>116.078</v>
      </c>
      <c r="N111" s="8">
        <v>0.48</v>
      </c>
      <c r="O111" s="8">
        <v>0.48</v>
      </c>
      <c r="P111" s="8">
        <v>0.75</v>
      </c>
      <c r="Q111" s="8">
        <v>0.56999999999999995</v>
      </c>
    </row>
    <row r="112" spans="1:17" ht="23.25" thickBot="1" x14ac:dyDescent="0.4">
      <c r="A112" s="1" t="s">
        <v>10</v>
      </c>
      <c r="B112" s="4">
        <v>168</v>
      </c>
      <c r="C112" s="4">
        <v>184</v>
      </c>
      <c r="D112" s="4">
        <v>180</v>
      </c>
      <c r="E112" s="4">
        <v>0</v>
      </c>
      <c r="F112" s="4">
        <v>73.653199999999998</v>
      </c>
      <c r="G112" s="4">
        <v>94.871899999999997</v>
      </c>
      <c r="H112" s="4">
        <v>131.7936</v>
      </c>
      <c r="I112" s="4">
        <v>0</v>
      </c>
      <c r="J112" s="4">
        <v>73.832700000000003</v>
      </c>
      <c r="K112" s="4">
        <v>94.589299999999994</v>
      </c>
      <c r="L112" s="4">
        <v>131.29249999999999</v>
      </c>
      <c r="M112" s="4">
        <v>0</v>
      </c>
      <c r="N112" s="4">
        <v>0.44</v>
      </c>
      <c r="O112" s="4">
        <v>0.52</v>
      </c>
      <c r="P112" s="4">
        <v>0.73</v>
      </c>
      <c r="Q112" s="4">
        <v>0</v>
      </c>
    </row>
    <row r="113" spans="1:17" ht="23.25" thickBot="1" x14ac:dyDescent="0.4">
      <c r="A113" s="5" t="s">
        <v>11</v>
      </c>
      <c r="B113" s="8">
        <v>139</v>
      </c>
      <c r="C113" s="8">
        <v>179</v>
      </c>
      <c r="D113" s="8">
        <v>191</v>
      </c>
      <c r="E113" s="8">
        <v>0</v>
      </c>
      <c r="F113" s="8">
        <v>55.138300000000001</v>
      </c>
      <c r="G113" s="8">
        <v>84.300399999999996</v>
      </c>
      <c r="H113" s="8">
        <v>117.3116</v>
      </c>
      <c r="I113" s="8">
        <v>0</v>
      </c>
      <c r="J113" s="8">
        <v>55.247100000000003</v>
      </c>
      <c r="K113" s="8">
        <v>84.028000000000006</v>
      </c>
      <c r="L113" s="8">
        <v>116.697</v>
      </c>
      <c r="M113" s="8">
        <v>0</v>
      </c>
      <c r="N113" s="8">
        <v>0.4</v>
      </c>
      <c r="O113" s="8">
        <v>0.47</v>
      </c>
      <c r="P113" s="8">
        <v>0.61</v>
      </c>
      <c r="Q113" s="8">
        <v>0</v>
      </c>
    </row>
    <row r="114" spans="1:17" ht="23.25" thickBot="1" x14ac:dyDescent="0.4">
      <c r="A114" s="1" t="s">
        <v>12</v>
      </c>
      <c r="B114" s="4">
        <v>211</v>
      </c>
      <c r="C114" s="4">
        <v>160</v>
      </c>
      <c r="D114" s="4">
        <v>228</v>
      </c>
      <c r="E114" s="4">
        <v>0</v>
      </c>
      <c r="F114" s="4">
        <v>85.772800000000004</v>
      </c>
      <c r="G114" s="4">
        <v>72.559899999999999</v>
      </c>
      <c r="H114" s="4">
        <v>158.05670000000001</v>
      </c>
      <c r="I114" s="4">
        <v>0</v>
      </c>
      <c r="J114" s="4">
        <v>85.630499999999998</v>
      </c>
      <c r="K114" s="4">
        <v>72.441199999999995</v>
      </c>
      <c r="L114" s="4">
        <v>157.38480000000001</v>
      </c>
      <c r="M114" s="4">
        <v>0</v>
      </c>
      <c r="N114" s="4">
        <v>0.41</v>
      </c>
      <c r="O114" s="4">
        <v>0.45</v>
      </c>
      <c r="P114" s="4">
        <v>0.69</v>
      </c>
      <c r="Q114" s="4">
        <v>0</v>
      </c>
    </row>
    <row r="115" spans="1:17" ht="23.25" thickBot="1" x14ac:dyDescent="0.4">
      <c r="A115" s="5" t="s">
        <v>13</v>
      </c>
      <c r="B115" s="8">
        <v>105</v>
      </c>
      <c r="C115" s="8">
        <v>146</v>
      </c>
      <c r="D115" s="8">
        <v>181</v>
      </c>
      <c r="E115" s="8">
        <v>0</v>
      </c>
      <c r="F115" s="8">
        <v>47.342599999999997</v>
      </c>
      <c r="G115" s="8">
        <v>75.884600000000006</v>
      </c>
      <c r="H115" s="8">
        <v>135.80199999999999</v>
      </c>
      <c r="I115" s="8">
        <v>0</v>
      </c>
      <c r="J115" s="8">
        <v>47.3705</v>
      </c>
      <c r="K115" s="8">
        <v>75.460499999999996</v>
      </c>
      <c r="L115" s="8">
        <v>134.96960000000001</v>
      </c>
      <c r="M115" s="8">
        <v>0</v>
      </c>
      <c r="N115" s="8">
        <v>0.45</v>
      </c>
      <c r="O115" s="8">
        <v>0.52</v>
      </c>
      <c r="P115" s="8">
        <v>0.75</v>
      </c>
      <c r="Q115" s="8">
        <v>0</v>
      </c>
    </row>
    <row r="116" spans="1:17" ht="23.25" thickBot="1" x14ac:dyDescent="0.4">
      <c r="A116" s="1" t="s">
        <v>14</v>
      </c>
      <c r="B116" s="4">
        <v>163</v>
      </c>
      <c r="C116" s="4">
        <v>125</v>
      </c>
      <c r="D116" s="4">
        <v>186</v>
      </c>
      <c r="E116" s="4">
        <v>0</v>
      </c>
      <c r="F116" s="4">
        <v>67.5929</v>
      </c>
      <c r="G116" s="4">
        <v>57.692700000000002</v>
      </c>
      <c r="H116" s="4">
        <v>130.56190000000001</v>
      </c>
      <c r="I116" s="4">
        <v>0</v>
      </c>
      <c r="J116" s="4">
        <v>67.4131</v>
      </c>
      <c r="K116" s="4">
        <v>57.824100000000001</v>
      </c>
      <c r="L116" s="4">
        <v>129.78749999999999</v>
      </c>
      <c r="M116" s="4">
        <v>0</v>
      </c>
      <c r="N116" s="4">
        <v>0.41</v>
      </c>
      <c r="O116" s="4">
        <v>0.46</v>
      </c>
      <c r="P116" s="4">
        <v>0.7</v>
      </c>
      <c r="Q116" s="4">
        <v>0</v>
      </c>
    </row>
    <row r="117" spans="1:17" ht="23.25" thickBot="1" x14ac:dyDescent="0.4">
      <c r="A117" s="5" t="s">
        <v>15</v>
      </c>
      <c r="B117" s="8">
        <v>223</v>
      </c>
      <c r="C117" s="8">
        <v>246</v>
      </c>
      <c r="D117" s="8">
        <v>169</v>
      </c>
      <c r="E117" s="8">
        <v>0</v>
      </c>
      <c r="F117" s="8">
        <v>86.610900000000001</v>
      </c>
      <c r="G117" s="8">
        <v>134.44739999999999</v>
      </c>
      <c r="H117" s="8">
        <v>102.9859</v>
      </c>
      <c r="I117" s="8">
        <v>0</v>
      </c>
      <c r="J117" s="8">
        <v>86.383899999999997</v>
      </c>
      <c r="K117" s="8">
        <v>133.86189999999999</v>
      </c>
      <c r="L117" s="8">
        <v>102.3489</v>
      </c>
      <c r="M117" s="8">
        <v>0</v>
      </c>
      <c r="N117" s="8">
        <v>0.39</v>
      </c>
      <c r="O117" s="8">
        <v>0.55000000000000004</v>
      </c>
      <c r="P117" s="8">
        <v>0.61</v>
      </c>
      <c r="Q117" s="8">
        <v>0</v>
      </c>
    </row>
    <row r="118" spans="1:17" ht="23.25" thickBot="1" x14ac:dyDescent="0.4">
      <c r="A118" s="1" t="s">
        <v>16</v>
      </c>
      <c r="B118" s="4">
        <v>206</v>
      </c>
      <c r="C118" s="4">
        <v>193</v>
      </c>
      <c r="D118" s="4">
        <v>178</v>
      </c>
      <c r="E118" s="4">
        <v>0</v>
      </c>
      <c r="F118" s="4">
        <v>81.708699999999993</v>
      </c>
      <c r="G118" s="4">
        <v>137.1225</v>
      </c>
      <c r="H118" s="4">
        <v>122.33240000000001</v>
      </c>
      <c r="I118" s="4">
        <v>0</v>
      </c>
      <c r="J118" s="4">
        <v>81.711600000000004</v>
      </c>
      <c r="K118" s="4">
        <v>136.2946</v>
      </c>
      <c r="L118" s="4">
        <v>121.3442</v>
      </c>
      <c r="M118" s="4">
        <v>0</v>
      </c>
      <c r="N118" s="4">
        <v>0.4</v>
      </c>
      <c r="O118" s="4">
        <v>0.71</v>
      </c>
      <c r="P118" s="4">
        <v>0.69</v>
      </c>
      <c r="Q118" s="4">
        <v>0</v>
      </c>
    </row>
    <row r="119" spans="1:17" ht="23.25" thickBot="1" x14ac:dyDescent="0.4">
      <c r="A119" s="5" t="s">
        <v>17</v>
      </c>
      <c r="B119" s="8">
        <v>180</v>
      </c>
      <c r="C119" s="8">
        <v>188</v>
      </c>
      <c r="D119" s="8">
        <v>238</v>
      </c>
      <c r="E119" s="8">
        <v>0</v>
      </c>
      <c r="F119" s="8">
        <v>78.3215</v>
      </c>
      <c r="G119" s="8">
        <v>121.946</v>
      </c>
      <c r="H119" s="8">
        <v>148.8715</v>
      </c>
      <c r="I119" s="8">
        <v>0</v>
      </c>
      <c r="J119" s="8">
        <v>78.619600000000005</v>
      </c>
      <c r="K119" s="8">
        <v>121.34010000000001</v>
      </c>
      <c r="L119" s="8">
        <v>148.4973</v>
      </c>
      <c r="M119" s="8">
        <v>0</v>
      </c>
      <c r="N119" s="8">
        <v>0.44</v>
      </c>
      <c r="O119" s="8">
        <v>0.65</v>
      </c>
      <c r="P119" s="8">
        <v>0.63</v>
      </c>
      <c r="Q119" s="8">
        <v>0</v>
      </c>
    </row>
    <row r="120" spans="1:17" ht="23.25" thickBot="1" x14ac:dyDescent="0.4">
      <c r="A120" s="1" t="s">
        <v>18</v>
      </c>
      <c r="B120" s="4">
        <v>202</v>
      </c>
      <c r="C120" s="4">
        <v>244</v>
      </c>
      <c r="D120" s="4">
        <v>206</v>
      </c>
      <c r="E120" s="4">
        <v>0</v>
      </c>
      <c r="F120" s="4">
        <v>90.255899999999997</v>
      </c>
      <c r="G120" s="4">
        <v>167.4418</v>
      </c>
      <c r="H120" s="4">
        <v>146.5025</v>
      </c>
      <c r="I120" s="4">
        <v>0</v>
      </c>
      <c r="J120" s="4">
        <v>90.169399999999996</v>
      </c>
      <c r="K120" s="4">
        <v>166.33799999999999</v>
      </c>
      <c r="L120" s="4">
        <v>145.48490000000001</v>
      </c>
      <c r="M120" s="4">
        <v>0</v>
      </c>
      <c r="N120" s="4">
        <v>0.45</v>
      </c>
      <c r="O120" s="4">
        <v>0.69</v>
      </c>
      <c r="P120" s="4">
        <v>0.71</v>
      </c>
      <c r="Q120" s="4">
        <v>0</v>
      </c>
    </row>
    <row r="121" spans="1:17" x14ac:dyDescent="0.35">
      <c r="A121" s="11" t="s">
        <v>20</v>
      </c>
      <c r="B121" s="12">
        <v>2056</v>
      </c>
      <c r="C121" s="12">
        <v>2104</v>
      </c>
      <c r="D121" s="12">
        <v>2419</v>
      </c>
      <c r="E121" s="11">
        <v>713</v>
      </c>
      <c r="F121" s="11">
        <v>883.64189999999996</v>
      </c>
      <c r="G121" s="13">
        <v>1163.3722</v>
      </c>
      <c r="H121" s="13">
        <v>1655.3577</v>
      </c>
      <c r="I121" s="11">
        <v>471.32990000000001</v>
      </c>
      <c r="J121" s="11">
        <v>883.72730000000001</v>
      </c>
      <c r="K121" s="13">
        <v>1159.4413999999999</v>
      </c>
      <c r="L121" s="13">
        <v>1647.0625</v>
      </c>
      <c r="M121" s="11">
        <v>469.00889999999998</v>
      </c>
      <c r="N121" s="11">
        <v>0.43</v>
      </c>
      <c r="O121" s="11">
        <v>0.55000000000000004</v>
      </c>
      <c r="P121" s="11">
        <v>0.68</v>
      </c>
      <c r="Q121" s="11">
        <v>0.66</v>
      </c>
    </row>
  </sheetData>
  <mergeCells count="49">
    <mergeCell ref="A1:O1"/>
    <mergeCell ref="A2:O2"/>
    <mergeCell ref="A3:A4"/>
    <mergeCell ref="C3:D3"/>
    <mergeCell ref="F3:G3"/>
    <mergeCell ref="J3:M3"/>
    <mergeCell ref="N3:Q3"/>
    <mergeCell ref="A18:O18"/>
    <mergeCell ref="A19:O19"/>
    <mergeCell ref="A20:A21"/>
    <mergeCell ref="C20:D20"/>
    <mergeCell ref="F20:G20"/>
    <mergeCell ref="J20:M20"/>
    <mergeCell ref="N20:Q20"/>
    <mergeCell ref="A35:O35"/>
    <mergeCell ref="A36:O36"/>
    <mergeCell ref="A37:A38"/>
    <mergeCell ref="C37:D37"/>
    <mergeCell ref="F37:G37"/>
    <mergeCell ref="J37:M37"/>
    <mergeCell ref="N37:Q37"/>
    <mergeCell ref="A53:O53"/>
    <mergeCell ref="A54:O54"/>
    <mergeCell ref="A55:A56"/>
    <mergeCell ref="C55:D55"/>
    <mergeCell ref="F55:G55"/>
    <mergeCell ref="J55:M55"/>
    <mergeCell ref="N55:Q55"/>
    <mergeCell ref="A71:O71"/>
    <mergeCell ref="A72:O72"/>
    <mergeCell ref="A73:A74"/>
    <mergeCell ref="C73:D73"/>
    <mergeCell ref="F73:G73"/>
    <mergeCell ref="J73:M73"/>
    <mergeCell ref="N73:Q73"/>
    <mergeCell ref="A88:O88"/>
    <mergeCell ref="A89:O89"/>
    <mergeCell ref="A90:A91"/>
    <mergeCell ref="C90:D90"/>
    <mergeCell ref="F90:G90"/>
    <mergeCell ref="J90:M90"/>
    <mergeCell ref="N90:Q90"/>
    <mergeCell ref="A105:O105"/>
    <mergeCell ref="A106:O106"/>
    <mergeCell ref="A107:A108"/>
    <mergeCell ref="C107:D107"/>
    <mergeCell ref="F107:G107"/>
    <mergeCell ref="J107:M107"/>
    <mergeCell ref="N107:Q10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A2" sqref="A2:O2"/>
    </sheetView>
  </sheetViews>
  <sheetFormatPr defaultRowHeight="22.5" x14ac:dyDescent="0.35"/>
  <sheetData>
    <row r="1" spans="1:17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4"/>
      <c r="Q1" s="84"/>
    </row>
    <row r="2" spans="1:17" x14ac:dyDescent="0.35">
      <c r="A2" s="178" t="s">
        <v>389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84"/>
      <c r="Q2" s="84"/>
    </row>
    <row r="3" spans="1:17" ht="23.25" thickBot="1" x14ac:dyDescent="0.4">
      <c r="A3" s="179" t="s">
        <v>2</v>
      </c>
      <c r="B3" s="82"/>
      <c r="C3" s="180" t="s">
        <v>3</v>
      </c>
      <c r="D3" s="180"/>
      <c r="E3" s="83"/>
      <c r="F3" s="180" t="s">
        <v>4</v>
      </c>
      <c r="G3" s="180"/>
      <c r="H3" s="83"/>
      <c r="I3" s="83"/>
      <c r="J3" s="181" t="s">
        <v>5</v>
      </c>
      <c r="K3" s="181"/>
      <c r="L3" s="181"/>
      <c r="M3" s="181"/>
      <c r="N3" s="182" t="s">
        <v>6</v>
      </c>
      <c r="O3" s="182"/>
      <c r="P3" s="182"/>
      <c r="Q3" s="182"/>
    </row>
    <row r="4" spans="1:17" ht="24" thickTop="1" thickBot="1" x14ac:dyDescent="0.4">
      <c r="A4" s="180"/>
      <c r="B4" s="9">
        <v>2557</v>
      </c>
      <c r="C4" s="9">
        <v>2558</v>
      </c>
      <c r="D4" s="9">
        <v>2559</v>
      </c>
      <c r="E4" s="9">
        <v>2560</v>
      </c>
      <c r="F4" s="9">
        <v>2557</v>
      </c>
      <c r="G4" s="9">
        <v>2558</v>
      </c>
      <c r="H4" s="9">
        <v>2559</v>
      </c>
      <c r="I4" s="9">
        <v>2560</v>
      </c>
      <c r="J4" s="9">
        <v>2557</v>
      </c>
      <c r="K4" s="9">
        <v>2558</v>
      </c>
      <c r="L4" s="9">
        <v>2559</v>
      </c>
      <c r="M4" s="9">
        <v>2560</v>
      </c>
      <c r="N4" s="10">
        <v>2557</v>
      </c>
      <c r="O4" s="10">
        <v>2558</v>
      </c>
      <c r="P4" s="10">
        <v>2559</v>
      </c>
      <c r="Q4" s="10">
        <v>2560</v>
      </c>
    </row>
    <row r="5" spans="1:17" ht="24" thickTop="1" thickBot="1" x14ac:dyDescent="0.4">
      <c r="A5" s="5" t="s">
        <v>7</v>
      </c>
      <c r="B5" s="6">
        <f>+อ่างทอง!B5+อ่างทอง!B22+อ่างทอง!B39+อ่างทอง!B57+อ่างทอง!B75+อ่างทอง!B92+อ่างทอง!B109</f>
        <v>2848</v>
      </c>
      <c r="C5" s="6">
        <f>+อ่างทอง!C5+อ่างทอง!C22+อ่างทอง!C39+อ่างทอง!C57+อ่างทอง!C75+อ่างทอง!C92+อ่างทอง!C109</f>
        <v>2887</v>
      </c>
      <c r="D5" s="6">
        <f>+อ่างทอง!D5+อ่างทอง!D22+อ่างทอง!D39+อ่างทอง!D57+อ่างทอง!D75+อ่างทอง!D92+อ่างทอง!D109</f>
        <v>3463</v>
      </c>
      <c r="E5" s="6">
        <f>+อ่างทอง!E5+อ่างทอง!E22+อ่างทอง!E39+อ่างทอง!E57+อ่างทอง!E75+อ่างทอง!E92+อ่างทอง!E109</f>
        <v>3335</v>
      </c>
      <c r="F5" s="6">
        <f>+อ่างทอง!F5+อ่างทอง!F22+อ่างทอง!F39+อ่างทอง!F57+อ่างทอง!F75+อ่างทอง!F92+อ่างทอง!F109</f>
        <v>2469.6102000000001</v>
      </c>
      <c r="G5" s="6">
        <f>+อ่างทอง!G5+อ่างทอง!G22+อ่างทอง!G39+อ่างทอง!G57+อ่างทอง!G75+อ่างทอง!G92+อ่างทอง!G109</f>
        <v>2794.8544000000006</v>
      </c>
      <c r="H5" s="6">
        <f>+อ่างทอง!H5+อ่างทอง!H22+อ่างทอง!H39+อ่างทอง!H57+อ่างทอง!H75+อ่างทอง!H92+อ่างทอง!H109</f>
        <v>3192.5545999999999</v>
      </c>
      <c r="I5" s="6">
        <f>+อ่างทอง!I5+อ่างทอง!I22+อ่างทอง!I39+อ่างทอง!I57+อ่างทอง!I75+อ่างทอง!I92+อ่างทอง!I109</f>
        <v>3047.5056000000004</v>
      </c>
      <c r="J5" s="6">
        <f>+อ่างทอง!J5+อ่างทอง!J22+อ่างทอง!J39+อ่างทอง!J57+อ่างทอง!J75+อ่างทอง!J92+อ่างทอง!J109</f>
        <v>2466.8374000000003</v>
      </c>
      <c r="K5" s="6">
        <f>+อ่างทอง!K5+อ่างทอง!K22+อ่างทอง!K39+อ่างทอง!K57+อ่างทอง!K75+อ่างทอง!K92+อ่างทอง!K109</f>
        <v>2791.3353999999999</v>
      </c>
      <c r="L5" s="6">
        <f>+อ่างทอง!L5+อ่างทอง!L22+อ่างทอง!L39+อ่างทอง!L57+อ่างทอง!L75+อ่างทอง!L92+อ่างทอง!L109</f>
        <v>3186.6732000000002</v>
      </c>
      <c r="M5" s="6">
        <f>+อ่างทอง!M5+อ่างทอง!M22+อ่างทอง!M39+อ่างทอง!M57+อ่างทอง!M75+อ่างทอง!M92+อ่างทอง!M109</f>
        <v>3038.2271000000001</v>
      </c>
      <c r="N5" s="6">
        <f>+อ่างทอง!N5+อ่างทอง!N22+อ่างทอง!N39+อ่างทอง!N57+อ่างทอง!N75+อ่างทอง!N92+อ่างทอง!N109</f>
        <v>4.71</v>
      </c>
      <c r="O5" s="6">
        <f>+อ่างทอง!O5+อ่างทอง!O22+อ่างทอง!O39+อ่างทอง!O57+อ่างทอง!O75+อ่างทอง!O92+อ่างทอง!O109</f>
        <v>5.0199999999999996</v>
      </c>
      <c r="P5" s="6">
        <f>+อ่างทอง!P5+อ่างทอง!P22+อ่างทอง!P39+อ่างทอง!P57+อ่างทอง!P75+อ่างทอง!P92+อ่างทอง!P109</f>
        <v>4.99</v>
      </c>
      <c r="Q5" s="6">
        <f>+อ่างทอง!Q5+อ่างทอง!Q22+อ่างทอง!Q39+อ่างทอง!Q57+อ่างทอง!Q75+อ่างทอง!Q92+อ่างทอง!Q109</f>
        <v>5.29</v>
      </c>
    </row>
    <row r="6" spans="1:17" ht="23.25" thickBot="1" x14ac:dyDescent="0.4">
      <c r="A6" s="1" t="s">
        <v>8</v>
      </c>
      <c r="B6" s="6">
        <f>+อ่างทอง!B6+อ่างทอง!B23+อ่างทอง!B40+อ่างทอง!B58+อ่างทอง!B76+อ่างทอง!B93+อ่างทอง!B110</f>
        <v>2601</v>
      </c>
      <c r="C6" s="6">
        <f>+อ่างทอง!C6+อ่างทอง!C23+อ่างทอง!C40+อ่างทอง!C58+อ่างทอง!C76+อ่างทอง!C93+อ่างทอง!C110</f>
        <v>2852</v>
      </c>
      <c r="D6" s="6">
        <f>+อ่างทอง!D6+อ่างทอง!D23+อ่างทอง!D40+อ่างทอง!D58+อ่างทอง!D76+อ่างทอง!D93+อ่างทอง!D110</f>
        <v>3005</v>
      </c>
      <c r="E6" s="6">
        <f>+อ่างทอง!E6+อ่างทอง!E23+อ่างทอง!E40+อ่างทอง!E58+อ่างทอง!E76+อ่างทอง!E93+อ่างทอง!E110</f>
        <v>2917</v>
      </c>
      <c r="F6" s="6">
        <f>+อ่างทอง!F6+อ่างทอง!F23+อ่างทอง!F40+อ่างทอง!F58+อ่างทอง!F76+อ่างทอง!F93+อ่างทอง!F110</f>
        <v>2533.4720000000002</v>
      </c>
      <c r="G6" s="6">
        <f>+อ่างทอง!G6+อ่างทอง!G23+อ่างทอง!G40+อ่างทอง!G58+อ่างทอง!G76+อ่างทอง!G93+อ่างทอง!G110</f>
        <v>2795.2694000000001</v>
      </c>
      <c r="H6" s="6">
        <f>+อ่างทอง!H6+อ่างทอง!H23+อ่างทอง!H40+อ่างทอง!H58+อ่างทอง!H76+อ่างทอง!H93+อ่างทอง!H110</f>
        <v>2705.4607999999998</v>
      </c>
      <c r="I6" s="6">
        <f>+อ่างทอง!I6+อ่างทอง!I23+อ่างทอง!I40+อ่างทอง!I58+อ่างทอง!I76+อ่างทอง!I93+อ่างทอง!I110</f>
        <v>2774.1736000000001</v>
      </c>
      <c r="J6" s="6">
        <f>+อ่างทอง!J6+อ่างทอง!J23+อ่างทอง!J40+อ่างทอง!J58+อ่างทอง!J76+อ่างทอง!J93+อ่างทอง!J110</f>
        <v>2528.8476000000005</v>
      </c>
      <c r="K6" s="6">
        <f>+อ่างทอง!K6+อ่างทอง!K23+อ่างทอง!K40+อ่างทอง!K58+อ่างทอง!K76+อ่างทอง!K93+อ่างทอง!K110</f>
        <v>2789.7432999999996</v>
      </c>
      <c r="L6" s="6">
        <f>+อ่างทอง!L6+อ่างทอง!L23+อ่างทอง!L40+อ่างทอง!L58+อ่างทอง!L76+อ่างทอง!L93+อ่างทอง!L110</f>
        <v>2697.3712</v>
      </c>
      <c r="M6" s="6">
        <f>+อ่างทอง!M6+อ่างทอง!M23+อ่างทอง!M40+อ่างทอง!M58+อ่างทอง!M76+อ่างทอง!M93+อ่างทอง!M110</f>
        <v>2767.5583999999999</v>
      </c>
      <c r="N6" s="6">
        <f>+อ่างทอง!N6+อ่างทอง!N23+อ่างทอง!N40+อ่างทอง!N58+อ่างทอง!N76+อ่างทอง!N93+อ่างทอง!N110</f>
        <v>5.1400000000000006</v>
      </c>
      <c r="O6" s="6">
        <f>+อ่างทอง!O6+อ่างทอง!O23+อ่างทอง!O40+อ่างทอง!O58+อ่างทอง!O76+อ่างทอง!O93+อ่างทอง!O110</f>
        <v>5.1800000000000006</v>
      </c>
      <c r="P6" s="6">
        <f>+อ่างทอง!P6+อ่างทอง!P23+อ่างทอง!P40+อ่างทอง!P58+อ่างทอง!P76+อ่างทอง!P93+อ่างทอง!P110</f>
        <v>5.0699999999999994</v>
      </c>
      <c r="Q6" s="6">
        <f>+อ่างทอง!Q6+อ่างทอง!Q23+อ่างทอง!Q40+อ่างทอง!Q58+อ่างทอง!Q76+อ่างทอง!Q93+อ่างทอง!Q110</f>
        <v>5.2</v>
      </c>
    </row>
    <row r="7" spans="1:17" ht="23.25" thickBot="1" x14ac:dyDescent="0.4">
      <c r="A7" s="5" t="s">
        <v>9</v>
      </c>
      <c r="B7" s="6">
        <f>+อ่างทอง!B7+อ่างทอง!B24+อ่างทอง!B41+อ่างทอง!B59+อ่างทอง!B77+อ่างทอง!B94+อ่างทอง!B111</f>
        <v>2573</v>
      </c>
      <c r="C7" s="6">
        <f>+อ่างทอง!C7+อ่างทอง!C24+อ่างทอง!C41+อ่างทอง!C59+อ่างทอง!C77+อ่างทอง!C94+อ่างทอง!C111</f>
        <v>2793</v>
      </c>
      <c r="D7" s="6">
        <f>+อ่างทอง!D7+อ่างทอง!D24+อ่างทอง!D41+อ่างทอง!D59+อ่างทอง!D77+อ่างทอง!D94+อ่างทอง!D111</f>
        <v>2878</v>
      </c>
      <c r="E7" s="6">
        <f>+อ่างทอง!E7+อ่างทอง!E24+อ่างทอง!E41+อ่างทอง!E59+อ่างทอง!E77+อ่างทอง!E94+อ่างทอง!E111</f>
        <v>1871</v>
      </c>
      <c r="F7" s="6">
        <f>+อ่างทอง!F7+อ่างทอง!F24+อ่างทอง!F41+อ่างทอง!F59+อ่างทอง!F77+อ่างทอง!F94+อ่างทอง!F111</f>
        <v>2587.2512999999999</v>
      </c>
      <c r="G7" s="6">
        <f>+อ่างทอง!G7+อ่างทอง!G24+อ่างทอง!G41+อ่างทอง!G59+อ่างทอง!G77+อ่างทอง!G94+อ่างทอง!G111</f>
        <v>2660.0606000000002</v>
      </c>
      <c r="H7" s="6">
        <f>+อ่างทอง!H7+อ่างทอง!H24+อ่างทอง!H41+อ่างทอง!H59+อ่างทอง!H77+อ่างทอง!H94+อ่างทอง!H111</f>
        <v>2792.6939000000002</v>
      </c>
      <c r="I7" s="6">
        <f>+อ่างทอง!I7+อ่างทอง!I24+อ่างทอง!I41+อ่างทอง!I59+อ่างทอง!I77+อ่างทอง!I94+อ่างทอง!I111</f>
        <v>1090.1351999999999</v>
      </c>
      <c r="J7" s="6">
        <f>+อ่างทอง!J7+อ่างทอง!J24+อ่างทอง!J41+อ่างทอง!J59+อ่างทอง!J77+อ่างทอง!J94+อ่างทอง!J111</f>
        <v>2582.8285000000001</v>
      </c>
      <c r="K7" s="6">
        <f>+อ่างทอง!K7+อ่างทอง!K24+อ่างทอง!K41+อ่างทอง!K59+อ่างทอง!K77+อ่างทอง!K94+อ่างทอง!K111</f>
        <v>2653.1446999999998</v>
      </c>
      <c r="L7" s="6">
        <f>+อ่างทอง!L7+อ่างทอง!L24+อ่างทอง!L41+อ่างทอง!L59+อ่างทอง!L77+อ่างทอง!L94+อ่างทอง!L111</f>
        <v>2788.0924</v>
      </c>
      <c r="M7" s="6">
        <f>+อ่างทอง!M7+อ่างทอง!M24+อ่างทอง!M41+อ่างทอง!M59+อ่างทอง!M77+อ่างทอง!M94+อ่างทอง!M111</f>
        <v>1087.4431</v>
      </c>
      <c r="N7" s="6">
        <f>+อ่างทอง!N7+อ่างทอง!N24+อ่างทอง!N41+อ่างทอง!N59+อ่างทอง!N77+อ่างทอง!N94+อ่างทอง!N111</f>
        <v>5.1300000000000008</v>
      </c>
      <c r="O7" s="6">
        <f>+อ่างทอง!O7+อ่างทอง!O24+อ่างทอง!O41+อ่างทอง!O59+อ่างทอง!O77+อ่างทอง!O94+อ่างทอง!O111</f>
        <v>5.1099999999999994</v>
      </c>
      <c r="P7" s="6">
        <f>+อ่างทอง!P7+อ่างทอง!P24+อ่างทอง!P41+อ่างทอง!P59+อ่างทอง!P77+อ่างทอง!P94+อ่างทอง!P111</f>
        <v>5.1800000000000006</v>
      </c>
      <c r="Q7" s="6">
        <f>+อ่างทอง!Q7+อ่างทอง!Q24+อ่างทอง!Q41+อ่างทอง!Q59+อ่างทอง!Q77+อ่างทอง!Q94+อ่างทอง!Q111</f>
        <v>4.25</v>
      </c>
    </row>
    <row r="8" spans="1:17" ht="23.25" thickBot="1" x14ac:dyDescent="0.4">
      <c r="A8" s="1" t="s">
        <v>10</v>
      </c>
      <c r="B8" s="6">
        <f>+อ่างทอง!B8+อ่างทอง!B25+อ่างทอง!B42+อ่างทอง!B60+อ่างทอง!B78+อ่างทอง!B95+อ่างทอง!B112</f>
        <v>3011</v>
      </c>
      <c r="C8" s="6">
        <f>+อ่างทอง!C8+อ่างทอง!C25+อ่างทอง!C42+อ่างทอง!C60+อ่างทอง!C78+อ่างทอง!C95+อ่างทอง!C112</f>
        <v>2880</v>
      </c>
      <c r="D8" s="6">
        <f>+อ่างทอง!D8+อ่างทอง!D25+อ่างทอง!D42+อ่างทอง!D60+อ่างทอง!D78+อ่างทอง!D95+อ่างทอง!D112</f>
        <v>2876</v>
      </c>
      <c r="E8" s="6">
        <f>+อ่างทอง!E8+อ่างทอง!E25+อ่างทอง!E42+อ่างทอง!E60+อ่างทอง!E78+อ่างทอง!E95+อ่างทอง!E112</f>
        <v>268</v>
      </c>
      <c r="F8" s="6">
        <f>+อ่างทอง!F8+อ่างทอง!F25+อ่างทอง!F42+อ่างทอง!F60+อ่างทอง!F78+อ่างทอง!F95+อ่างทอง!F112</f>
        <v>2760.7775000000006</v>
      </c>
      <c r="G8" s="6">
        <f>+อ่างทอง!G8+อ่างทอง!G25+อ่างทอง!G42+อ่างทอง!G60+อ่างทอง!G78+อ่างทอง!G95+อ่างทอง!G112</f>
        <v>2776.4944</v>
      </c>
      <c r="H8" s="6">
        <f>+อ่างทอง!H8+อ่างทอง!H25+อ่างทอง!H42+อ่างทอง!H60+อ่างทอง!H78+อ่างทอง!H95+อ่างทอง!H112</f>
        <v>2653.7704999999996</v>
      </c>
      <c r="I8" s="6">
        <f>+อ่างทอง!I8+อ่างทอง!I25+อ่างทอง!I42+อ่างทอง!I60+อ่างทอง!I78+อ่างทอง!I95+อ่างทอง!I112</f>
        <v>157.88569999999999</v>
      </c>
      <c r="J8" s="6">
        <f>+อ่างทอง!J8+อ่างทอง!J25+อ่างทอง!J42+อ่างทอง!J60+อ่างทอง!J78+อ่างทอง!J95+อ่างทอง!J112</f>
        <v>2760.1228000000001</v>
      </c>
      <c r="K8" s="6">
        <f>+อ่างทอง!K8+อ่างทอง!K25+อ่างทอง!K42+อ่างทอง!K60+อ่างทอง!K78+อ่างทอง!K95+อ่างทอง!K112</f>
        <v>2771.9857999999999</v>
      </c>
      <c r="L8" s="6">
        <f>+อ่างทอง!L8+อ่างทอง!L25+อ่างทอง!L42+อ่างทอง!L60+อ่างทอง!L78+อ่างทอง!L95+อ่างทอง!L112</f>
        <v>2647.8682000000003</v>
      </c>
      <c r="M8" s="6">
        <f>+อ่างทอง!M8+อ่างทอง!M25+อ่างทอง!M42+อ่างทอง!M60+อ่างทอง!M78+อ่างทอง!M95+อ่างทอง!M112</f>
        <v>157.4178</v>
      </c>
      <c r="N8" s="6">
        <f>+อ่างทอง!N8+อ่างทอง!N25+อ่างทอง!N42+อ่างทอง!N60+อ่างทอง!N78+อ่างทอง!N95+อ่างทอง!N112</f>
        <v>4.8200000000000012</v>
      </c>
      <c r="O8" s="6">
        <f>+อ่างทอง!O8+อ่างทอง!O25+อ่างทอง!O42+อ่างทอง!O60+อ่างทอง!O78+อ่างทอง!O95+อ่างทอง!O112</f>
        <v>5.0199999999999996</v>
      </c>
      <c r="P8" s="6">
        <f>+อ่างทอง!P8+อ่างทอง!P25+อ่างทอง!P42+อ่างทอง!P60+อ่างทอง!P78+อ่างทอง!P95+อ่างทอง!P112</f>
        <v>5.16</v>
      </c>
      <c r="Q8" s="6">
        <f>+อ่างทอง!Q8+อ่างทอง!Q25+อ่างทอง!Q42+อ่างทอง!Q60+อ่างทอง!Q78+อ่างทอง!Q95+อ่างทอง!Q112</f>
        <v>2.6399999999999997</v>
      </c>
    </row>
    <row r="9" spans="1:17" ht="23.25" thickBot="1" x14ac:dyDescent="0.4">
      <c r="A9" s="5" t="s">
        <v>11</v>
      </c>
      <c r="B9" s="6">
        <f>+อ่างทอง!B9+อ่างทอง!B26+อ่างทอง!B43+อ่างทอง!B61+อ่างทอง!B79+อ่างทอง!B96+อ่างทอง!B113</f>
        <v>2827</v>
      </c>
      <c r="C9" s="6">
        <f>+อ่างทอง!C9+อ่างทอง!C26+อ่างทอง!C43+อ่างทอง!C61+อ่างทอง!C79+อ่างทอง!C96+อ่างทอง!C113</f>
        <v>2910</v>
      </c>
      <c r="D9" s="6">
        <f>+อ่างทอง!D9+อ่างทอง!D26+อ่างทอง!D43+อ่างทอง!D61+อ่างทอง!D79+อ่างทอง!D96+อ่างทอง!D113</f>
        <v>2866</v>
      </c>
      <c r="E9" s="6">
        <f>+อ่างทอง!E9+อ่างทอง!E26+อ่างทอง!E43+อ่างทอง!E61+อ่างทอง!E79+อ่างทอง!E96+อ่างทอง!E113</f>
        <v>0</v>
      </c>
      <c r="F9" s="6">
        <f>+อ่างทอง!F9+อ่างทอง!F26+อ่างทอง!F43+อ่างทอง!F61+อ่างทอง!F79+อ่างทอง!F96+อ่างทอง!F113</f>
        <v>2324.2329000000004</v>
      </c>
      <c r="G9" s="6">
        <f>+อ่างทอง!G9+อ่างทอง!G26+อ่างทอง!G43+อ่างทอง!G61+อ่างทอง!G79+อ่างทอง!G96+อ่างทอง!G113</f>
        <v>2689.3389999999999</v>
      </c>
      <c r="H9" s="6">
        <f>+อ่างทอง!H9+อ่างทอง!H26+อ่างทอง!H43+อ่างทอง!H61+อ่างทอง!H79+อ่างทอง!H96+อ่างทอง!H113</f>
        <v>2605.4852000000001</v>
      </c>
      <c r="I9" s="6">
        <f>+อ่างทอง!I9+อ่างทอง!I26+อ่างทอง!I43+อ่างทอง!I61+อ่างทอง!I79+อ่างทอง!I96+อ่างทอง!I113</f>
        <v>0</v>
      </c>
      <c r="J9" s="6">
        <f>+อ่างทอง!J9+อ่างทอง!J26+อ่างทอง!J43+อ่างทอง!J61+อ่างทอง!J79+อ่างทอง!J96+อ่างทอง!J113</f>
        <v>2323.3953999999999</v>
      </c>
      <c r="K9" s="6">
        <f>+อ่างทอง!K9+อ่างทอง!K26+อ่างทอง!K43+อ่างทอง!K61+อ่างทอง!K79+อ่างทอง!K96+อ่างทอง!K113</f>
        <v>2686.0947999999999</v>
      </c>
      <c r="L9" s="6">
        <f>+อ่างทอง!L9+อ่างทอง!L26+อ่างทอง!L43+อ่างทอง!L61+อ่างทอง!L79+อ่างทอง!L96+อ่างทอง!L113</f>
        <v>2599.7624000000005</v>
      </c>
      <c r="M9" s="6">
        <f>+อ่างทอง!M9+อ่างทอง!M26+อ่างทอง!M43+อ่างทอง!M61+อ่างทอง!M79+อ่างทอง!M96+อ่างทอง!M113</f>
        <v>0</v>
      </c>
      <c r="N9" s="6">
        <f>+อ่างทอง!N9+อ่างทอง!N26+อ่างทอง!N43+อ่างทอง!N61+อ่างทอง!N79+อ่างทอง!N96+อ่างทอง!N113</f>
        <v>4.54</v>
      </c>
      <c r="O9" s="6">
        <f>+อ่างทอง!O9+อ่างทอง!O26+อ่างทอง!O43+อ่างทอง!O61+อ่างทอง!O79+อ่างทอง!O96+อ่างทอง!O113</f>
        <v>4.9399999999999995</v>
      </c>
      <c r="P9" s="6">
        <f>+อ่างทอง!P9+อ่างทอง!P26+อ่างทอง!P43+อ่างทอง!P61+อ่างทอง!P79+อ่างทอง!P96+อ่างทอง!P113</f>
        <v>5.04</v>
      </c>
      <c r="Q9" s="6">
        <f>+อ่างทอง!Q9+อ่างทอง!Q26+อ่างทอง!Q43+อ่างทอง!Q61+อ่างทอง!Q79+อ่างทอง!Q96+อ่างทอง!Q113</f>
        <v>0</v>
      </c>
    </row>
    <row r="10" spans="1:17" ht="23.25" thickBot="1" x14ac:dyDescent="0.4">
      <c r="A10" s="1" t="s">
        <v>12</v>
      </c>
      <c r="B10" s="6">
        <f>+อ่างทอง!B10+อ่างทอง!B27+อ่างทอง!B44+อ่างทอง!B62+อ่างทอง!B80+อ่างทอง!B97+อ่างทอง!B114</f>
        <v>3217</v>
      </c>
      <c r="C10" s="6">
        <f>+อ่างทอง!C10+อ่างทอง!C27+อ่างทอง!C44+อ่างทอง!C62+อ่างทอง!C80+อ่างทอง!C97+อ่างทอง!C114</f>
        <v>3134</v>
      </c>
      <c r="D10" s="6">
        <f>+อ่างทอง!D10+อ่างทอง!D27+อ่างทอง!D44+อ่างทอง!D62+อ่างทอง!D80+อ่างทอง!D97+อ่างทอง!D114</f>
        <v>3167</v>
      </c>
      <c r="E10" s="6">
        <f>+อ่างทอง!E10+อ่างทอง!E27+อ่างทอง!E44+อ่างทอง!E62+อ่างทอง!E80+อ่างทอง!E97+อ่างทอง!E114</f>
        <v>0</v>
      </c>
      <c r="F10" s="6">
        <f>+อ่างทอง!F10+อ่างทอง!F27+อ่างทอง!F44+อ่างทอง!F62+อ่างทอง!F80+อ่างทอง!F97+อ่างทอง!F114</f>
        <v>2833.6998000000003</v>
      </c>
      <c r="G10" s="6">
        <f>+อ่างทอง!G10+อ่างทอง!G27+อ่างทอง!G44+อ่างทอง!G62+อ่างทอง!G80+อ่างทอง!G97+อ่างทอง!G114</f>
        <v>2923.6620000000003</v>
      </c>
      <c r="H10" s="6">
        <f>+อ่างทอง!H10+อ่างทอง!H27+อ่างทอง!H44+อ่างทอง!H62+อ่างทอง!H80+อ่างทอง!H97+อ่างทอง!H114</f>
        <v>2760.4666999999999</v>
      </c>
      <c r="I10" s="6">
        <f>+อ่างทอง!I10+อ่างทอง!I27+อ่างทอง!I44+อ่างทอง!I62+อ่างทอง!I80+อ่างทอง!I97+อ่างทอง!I114</f>
        <v>0</v>
      </c>
      <c r="J10" s="6">
        <f>+อ่างทอง!J10+อ่างทอง!J27+อ่างทอง!J44+อ่างทอง!J62+อ่างทอง!J80+อ่างทอง!J97+อ่างทอง!J114</f>
        <v>2829.5684999999999</v>
      </c>
      <c r="K10" s="6">
        <f>+อ่างทอง!K10+อ่างทอง!K27+อ่างทอง!K44+อ่างทอง!K62+อ่างทอง!K80+อ่างทอง!K97+อ่างทอง!K114</f>
        <v>2919.1826000000005</v>
      </c>
      <c r="L10" s="6">
        <f>+อ่างทอง!L10+อ่างทอง!L27+อ่างทอง!L44+อ่างทอง!L62+อ่างทอง!L80+อ่างทอง!L97+อ่างทอง!L114</f>
        <v>2755.5621000000001</v>
      </c>
      <c r="M10" s="6">
        <f>+อ่างทอง!M10+อ่างทอง!M27+อ่างทอง!M44+อ่างทอง!M62+อ่างทอง!M80+อ่างทอง!M97+อ่างทอง!M114</f>
        <v>0</v>
      </c>
      <c r="N10" s="6">
        <f>+อ่างทอง!N10+อ่างทอง!N27+อ่างทอง!N44+อ่างทอง!N62+อ่างทอง!N80+อ่างทอง!N97+อ่างทอง!N114</f>
        <v>4.7</v>
      </c>
      <c r="O10" s="6">
        <f>+อ่างทอง!O10+อ่างทอง!O27+อ่างทอง!O44+อ่างทอง!O62+อ่างทอง!O80+อ่างทอง!O97+อ่างทอง!O114</f>
        <v>5.0200000000000005</v>
      </c>
      <c r="P10" s="6">
        <f>+อ่างทอง!P10+อ่างทอง!P27+อ่างทอง!P44+อ่างทอง!P62+อ่างทอง!P80+อ่างทอง!P97+อ่างทอง!P114</f>
        <v>5.0500000000000007</v>
      </c>
      <c r="Q10" s="6">
        <f>+อ่างทอง!Q10+อ่างทอง!Q27+อ่างทอง!Q44+อ่างทอง!Q62+อ่างทอง!Q80+อ่างทอง!Q97+อ่างทอง!Q114</f>
        <v>0</v>
      </c>
    </row>
    <row r="11" spans="1:17" ht="23.25" thickBot="1" x14ac:dyDescent="0.4">
      <c r="A11" s="5" t="s">
        <v>13</v>
      </c>
      <c r="B11" s="6">
        <f>+อ่างทอง!B11+อ่างทอง!B28+อ่างทอง!B45+อ่างทอง!B63+อ่างทอง!B81+อ่างทอง!B98+อ่างทอง!B115</f>
        <v>2513</v>
      </c>
      <c r="C11" s="6">
        <f>+อ่างทอง!C11+อ่างทอง!C28+อ่างทอง!C45+อ่างทอง!C63+อ่างทอง!C81+อ่างทอง!C98+อ่างทอง!C115</f>
        <v>2805</v>
      </c>
      <c r="D11" s="6">
        <f>+อ่างทอง!D11+อ่างทอง!D28+อ่างทอง!D45+อ่างทอง!D63+อ่างทอง!D81+อ่างทอง!D98+อ่างทอง!D115</f>
        <v>2678</v>
      </c>
      <c r="E11" s="6">
        <f>+อ่างทอง!E11+อ่างทอง!E28+อ่างทอง!E45+อ่างทอง!E63+อ่างทอง!E81+อ่างทอง!E98+อ่างทอง!E115</f>
        <v>0</v>
      </c>
      <c r="F11" s="6">
        <f>+อ่างทอง!F11+อ่างทอง!F28+อ่างทอง!F45+อ่างทอง!F63+อ่างทอง!F81+อ่างทอง!F98+อ่างทอง!F115</f>
        <v>2490.4939999999997</v>
      </c>
      <c r="G11" s="6">
        <f>+อ่างทอง!G11+อ่างทอง!G28+อ่างทอง!G45+อ่างทอง!G63+อ่างทอง!G81+อ่างทอง!G98+อ่างทอง!G115</f>
        <v>2905.5092999999997</v>
      </c>
      <c r="H11" s="6">
        <f>+อ่างทอง!H11+อ่างทอง!H28+อ่างทอง!H45+อ่างทอง!H63+อ่างทอง!H81+อ่างทอง!H98+อ่างทอง!H115</f>
        <v>2571.8767000000003</v>
      </c>
      <c r="I11" s="6">
        <f>+อ่างทอง!I11+อ่างทอง!I28+อ่างทอง!I45+อ่างทอง!I63+อ่างทอง!I81+อ่างทอง!I98+อ่างทอง!I115</f>
        <v>0</v>
      </c>
      <c r="J11" s="6">
        <f>+อ่างทอง!J11+อ่างทอง!J28+อ่างทอง!J45+อ่างทอง!J63+อ่างทอง!J81+อ่างทอง!J98+อ่างทอง!J115</f>
        <v>2486.3072000000002</v>
      </c>
      <c r="K11" s="6">
        <f>+อ่างทอง!K11+อ่างทอง!K28+อ่างทอง!K45+อ่างทอง!K63+อ่างทอง!K81+อ่างทอง!K98+อ่างทอง!K115</f>
        <v>2899.4268000000002</v>
      </c>
      <c r="L11" s="6">
        <f>+อ่างทอง!L11+อ่างทอง!L28+อ่างทอง!L45+อ่างทอง!L63+อ่างทอง!L81+อ่างทอง!L98+อ่างทอง!L115</f>
        <v>2565.0610999999999</v>
      </c>
      <c r="M11" s="6">
        <f>+อ่างทอง!M11+อ่างทอง!M28+อ่างทอง!M45+อ่างทอง!M63+อ่างทอง!M81+อ่างทอง!M98+อ่างทอง!M115</f>
        <v>0</v>
      </c>
      <c r="N11" s="6">
        <f>+อ่างทอง!N11+อ่างทอง!N28+อ่างทอง!N45+อ่างทอง!N63+อ่างทอง!N81+อ่างทอง!N98+อ่างทอง!N115</f>
        <v>5.13</v>
      </c>
      <c r="O11" s="6">
        <f>+อ่างทอง!O11+อ่างทอง!O28+อ่างทอง!O45+อ่างทอง!O63+อ่างทอง!O81+อ่างทอง!O98+อ่างทอง!O115</f>
        <v>5.34</v>
      </c>
      <c r="P11" s="6">
        <f>+อ่างทอง!P11+อ่างทอง!P28+อ่างทอง!P45+อ่างทอง!P63+อ่างทอง!P81+อ่างทอง!P98+อ่างทอง!P115</f>
        <v>5.33</v>
      </c>
      <c r="Q11" s="6">
        <f>+อ่างทอง!Q11+อ่างทอง!Q28+อ่างทอง!Q45+อ่างทอง!Q63+อ่างทอง!Q81+อ่างทอง!Q98+อ่างทอง!Q115</f>
        <v>0</v>
      </c>
    </row>
    <row r="12" spans="1:17" ht="23.25" thickBot="1" x14ac:dyDescent="0.4">
      <c r="A12" s="1" t="s">
        <v>14</v>
      </c>
      <c r="B12" s="6">
        <f>+อ่างทอง!B12+อ่างทอง!B29+อ่างทอง!B46+อ่างทอง!B64+อ่างทอง!B82+อ่างทอง!B99+อ่างทอง!B116</f>
        <v>2612</v>
      </c>
      <c r="C12" s="6">
        <f>+อ่างทอง!C12+อ่างทอง!C29+อ่างทอง!C46+อ่างทอง!C64+อ่างทอง!C82+อ่างทอง!C99+อ่างทอง!C116</f>
        <v>3022</v>
      </c>
      <c r="D12" s="6">
        <f>+อ่างทอง!D12+อ่างทอง!D29+อ่างทอง!D46+อ่างทอง!D64+อ่างทอง!D82+อ่างทอง!D99+อ่างทอง!D116</f>
        <v>2694</v>
      </c>
      <c r="E12" s="6">
        <f>+อ่างทอง!E12+อ่างทอง!E29+อ่างทอง!E46+อ่างทอง!E64+อ่างทอง!E82+อ่างทอง!E99+อ่างทอง!E116</f>
        <v>0</v>
      </c>
      <c r="F12" s="6">
        <f>+อ่างทอง!F12+อ่างทอง!F29+อ่างทอง!F46+อ่างทอง!F64+อ่างทอง!F82+อ่างทอง!F99+อ่างทอง!F116</f>
        <v>2381.4940999999999</v>
      </c>
      <c r="G12" s="6">
        <f>+อ่างทอง!G12+อ่างทอง!G29+อ่างทอง!G46+อ่างทอง!G64+อ่างทอง!G82+อ่างทอง!G99+อ่างทอง!G116</f>
        <v>2896.2671</v>
      </c>
      <c r="H12" s="6">
        <f>+อ่างทอง!H12+อ่างทอง!H29+อ่างทอง!H46+อ่างทอง!H64+อ่างทอง!H82+อ่างทอง!H99+อ่างทอง!H116</f>
        <v>2521.2664</v>
      </c>
      <c r="I12" s="6">
        <f>+อ่างทอง!I12+อ่างทอง!I29+อ่างทอง!I46+อ่างทอง!I64+อ่างทอง!I82+อ่างทอง!I99+อ่างทอง!I116</f>
        <v>0</v>
      </c>
      <c r="J12" s="6">
        <f>+อ่างทอง!J12+อ่างทอง!J29+อ่างทอง!J46+อ่างทอง!J64+อ่างทอง!J82+อ่างทอง!J99+อ่างทอง!J116</f>
        <v>2375.2575999999999</v>
      </c>
      <c r="K12" s="6">
        <f>+อ่างทอง!K12+อ่างทอง!K29+อ่างทอง!K46+อ่างทอง!K64+อ่างทอง!K82+อ่างทอง!K99+อ่างทอง!K116</f>
        <v>2892.0969</v>
      </c>
      <c r="L12" s="6">
        <f>+อ่างทอง!L12+อ่างทอง!L29+อ่างทอง!L46+อ่างทอง!L64+อ่างทอง!L82+อ่างทอง!L99+อ่างทอง!L116</f>
        <v>2515.2198000000003</v>
      </c>
      <c r="M12" s="6">
        <f>+อ่างทอง!M12+อ่างทอง!M29+อ่างทอง!M46+อ่างทอง!M64+อ่างทอง!M82+อ่างทอง!M99+อ่างทอง!M116</f>
        <v>0</v>
      </c>
      <c r="N12" s="6">
        <f>+อ่างทอง!N12+อ่างทอง!N29+อ่างทอง!N46+อ่างทอง!N64+อ่างทอง!N82+อ่างทอง!N99+อ่างทอง!N116</f>
        <v>4.9200000000000008</v>
      </c>
      <c r="O12" s="6">
        <f>+อ่างทอง!O12+อ่างทอง!O29+อ่างทอง!O46+อ่างทอง!O64+อ่างทอง!O82+อ่างทอง!O99+อ่างทอง!O116</f>
        <v>4.91</v>
      </c>
      <c r="P12" s="6">
        <f>+อ่างทอง!P12+อ่างทอง!P29+อ่างทอง!P46+อ่างทอง!P64+อ่างทอง!P82+อ่างทอง!P99+อ่างทอง!P116</f>
        <v>5.31</v>
      </c>
      <c r="Q12" s="6">
        <f>+อ่างทอง!Q12+อ่างทอง!Q29+อ่างทอง!Q46+อ่างทอง!Q64+อ่างทอง!Q82+อ่างทอง!Q99+อ่างทอง!Q116</f>
        <v>0</v>
      </c>
    </row>
    <row r="13" spans="1:17" ht="23.25" thickBot="1" x14ac:dyDescent="0.4">
      <c r="A13" s="5" t="s">
        <v>15</v>
      </c>
      <c r="B13" s="6">
        <f>+อ่างทอง!B13+อ่างทอง!B30+อ่างทอง!B47+อ่างทอง!B65+อ่างทอง!B83+อ่างทอง!B100+อ่างทอง!B117</f>
        <v>2669</v>
      </c>
      <c r="C13" s="6">
        <f>+อ่างทอง!C13+อ่างทอง!C30+อ่างทอง!C47+อ่างทอง!C65+อ่างทอง!C83+อ่างทอง!C100+อ่างทอง!C117</f>
        <v>3180</v>
      </c>
      <c r="D13" s="6">
        <f>+อ่างทอง!D13+อ่างทอง!D30+อ่างทอง!D47+อ่างทอง!D65+อ่างทอง!D83+อ่างทอง!D100+อ่างทอง!D117</f>
        <v>2736</v>
      </c>
      <c r="E13" s="6">
        <f>+อ่างทอง!E13+อ่างทอง!E30+อ่างทอง!E47+อ่างทอง!E65+อ่างทอง!E83+อ่างทอง!E100+อ่างทอง!E117</f>
        <v>0</v>
      </c>
      <c r="F13" s="6">
        <f>+อ่างทอง!F13+อ่างทอง!F30+อ่างทอง!F47+อ่างทอง!F65+อ่างทอง!F83+อ่างทอง!F100+อ่างทอง!F117</f>
        <v>2317.7592</v>
      </c>
      <c r="G13" s="6">
        <f>+อ่างทอง!G13+อ่างทอง!G30+อ่างทอง!G47+อ่างทอง!G65+อ่างทอง!G83+อ่างทอง!G100+อ่างทอง!G117</f>
        <v>2704.4569000000001</v>
      </c>
      <c r="H13" s="6">
        <f>+อ่างทอง!H13+อ่างทอง!H30+อ่างทอง!H47+อ่างทอง!H65+อ่างทอง!H83+อ่างทอง!H100+อ่างทอง!H117</f>
        <v>2609.1329000000005</v>
      </c>
      <c r="I13" s="6">
        <f>+อ่างทอง!I13+อ่างทอง!I30+อ่างทอง!I47+อ่างทอง!I65+อ่างทอง!I83+อ่างทอง!I100+อ่างทอง!I117</f>
        <v>0</v>
      </c>
      <c r="J13" s="6">
        <f>+อ่างทอง!J13+อ่างทอง!J30+อ่างทอง!J47+อ่างทอง!J65+อ่างทอง!J83+อ่างทอง!J100+อ่างทอง!J117</f>
        <v>2315.4804999999997</v>
      </c>
      <c r="K13" s="6">
        <f>+อ่างทอง!K13+อ่างทอง!K30+อ่างทอง!K47+อ่างทอง!K65+อ่างทอง!K83+อ่างทอง!K100+อ่างทอง!K117</f>
        <v>2700.0445999999997</v>
      </c>
      <c r="L13" s="6">
        <f>+อ่างทอง!L13+อ่างทอง!L30+อ่างทอง!L47+อ่างทอง!L65+อ่างทอง!L83+อ่างทอง!L100+อ่างทอง!L117</f>
        <v>2606.5289000000002</v>
      </c>
      <c r="M13" s="6">
        <f>+อ่างทอง!M13+อ่างทอง!M30+อ่างทอง!M47+อ่างทอง!M65+อ่างทอง!M83+อ่างทอง!M100+อ่างทอง!M117</f>
        <v>0</v>
      </c>
      <c r="N13" s="6">
        <f>+อ่างทอง!N13+อ่างทอง!N30+อ่างทอง!N47+อ่างทอง!N65+อ่างทอง!N83+อ่างทอง!N100+อ่างทอง!N117</f>
        <v>4.58</v>
      </c>
      <c r="O13" s="6">
        <f>+อ่างทอง!O13+อ่างทอง!O30+อ่างทอง!O47+อ่างทอง!O65+อ่างทอง!O83+อ่างทอง!O100+อ่างทอง!O117</f>
        <v>4.67</v>
      </c>
      <c r="P13" s="6">
        <f>+อ่างทอง!P13+อ่างทอง!P30+อ่างทอง!P47+อ่างทอง!P65+อ่างทอง!P83+อ่างทอง!P100+อ่างทอง!P117</f>
        <v>5.1499999999999995</v>
      </c>
      <c r="Q13" s="6">
        <f>+อ่างทอง!Q13+อ่างทอง!Q30+อ่างทอง!Q47+อ่างทอง!Q65+อ่างทอง!Q83+อ่างทอง!Q100+อ่างทอง!Q117</f>
        <v>0</v>
      </c>
    </row>
    <row r="14" spans="1:17" ht="23.25" thickBot="1" x14ac:dyDescent="0.4">
      <c r="A14" s="1" t="s">
        <v>16</v>
      </c>
      <c r="B14" s="6">
        <f>+อ่างทอง!B14+อ่างทอง!B31+อ่างทอง!B48+อ่างทอง!B66+อ่างทอง!B84+อ่างทอง!B101+อ่างทอง!B118</f>
        <v>2812</v>
      </c>
      <c r="C14" s="6">
        <f>+อ่างทอง!C14+อ่างทอง!C31+อ่างทอง!C48+อ่างทอง!C66+อ่างทอง!C84+อ่างทอง!C101+อ่างทอง!C118</f>
        <v>2989</v>
      </c>
      <c r="D14" s="6">
        <f>+อ่างทอง!D14+อ่างทอง!D31+อ่างทอง!D48+อ่างทอง!D66+อ่างทอง!D84+อ่างทอง!D101+อ่างทอง!D118</f>
        <v>2922</v>
      </c>
      <c r="E14" s="6">
        <f>+อ่างทอง!E14+อ่างทอง!E31+อ่างทอง!E48+อ่างทอง!E66+อ่างทอง!E84+อ่างทอง!E101+อ่างทอง!E118</f>
        <v>0</v>
      </c>
      <c r="F14" s="6">
        <f>+อ่างทอง!F14+อ่างทอง!F31+อ่างทอง!F48+อ่างทอง!F66+อ่างทอง!F84+อ่างทอง!F101+อ่างทอง!F118</f>
        <v>2630.3432000000003</v>
      </c>
      <c r="G14" s="6">
        <f>+อ่างทอง!G14+อ่างทอง!G31+อ่างทอง!G48+อ่างทอง!G66+อ่างทอง!G84+อ่างทอง!G101+อ่างทอง!G118</f>
        <v>2703.3050000000003</v>
      </c>
      <c r="H14" s="6">
        <f>+อ่างทอง!H14+อ่างทอง!H31+อ่างทอง!H48+อ่างทอง!H66+อ่างทอง!H84+อ่างทอง!H101+อ่างทอง!H118</f>
        <v>2654.9511000000002</v>
      </c>
      <c r="I14" s="6">
        <f>+อ่างทอง!I14+อ่างทอง!I31+อ่างทอง!I48+อ่างทอง!I66+อ่างทอง!I84+อ่างทอง!I101+อ่างทอง!I118</f>
        <v>0</v>
      </c>
      <c r="J14" s="6">
        <f>+อ่างทอง!J14+อ่างทอง!J31+อ่างทอง!J48+อ่างทอง!J66+อ่างทอง!J84+อ่างทอง!J101+อ่างทอง!J118</f>
        <v>2629.7372</v>
      </c>
      <c r="K14" s="6">
        <f>+อ่างทอง!K14+อ่างทอง!K31+อ่างทอง!K48+อ่างทอง!K66+อ่างทอง!K84+อ่างทอง!K101+อ่างทอง!K118</f>
        <v>2698.4489000000003</v>
      </c>
      <c r="L14" s="6">
        <f>+อ่างทอง!L14+อ่างทอง!L31+อ่างทอง!L48+อ่างทอง!L66+อ่างทอง!L84+อ่างทอง!L101+อ่างทอง!L118</f>
        <v>2650.0681</v>
      </c>
      <c r="M14" s="6">
        <f>+อ่างทอง!M14+อ่างทอง!M31+อ่างทอง!M48+อ่างทอง!M66+อ่างทอง!M84+อ่างทอง!M101+อ่างทอง!M118</f>
        <v>0</v>
      </c>
      <c r="N14" s="6">
        <f>+อ่างทอง!N14+อ่างทอง!N31+อ่างทอง!N48+อ่างทอง!N66+อ่างทอง!N84+อ่างทอง!N101+อ่างทอง!N118</f>
        <v>4.8600000000000012</v>
      </c>
      <c r="O14" s="6">
        <f>+อ่างทอง!O14+อ่างทอง!O31+อ่างทอง!O48+อ่างทอง!O66+อ่างทอง!O84+อ่างทอง!O101+อ่างทอง!O118</f>
        <v>5.2</v>
      </c>
      <c r="P14" s="6">
        <f>+อ่างทอง!P14+อ่างทอง!P31+อ่างทอง!P48+อ่างทอง!P66+อ่างทอง!P84+อ่างทอง!P101+อ่างทอง!P118</f>
        <v>5.07</v>
      </c>
      <c r="Q14" s="6">
        <f>+อ่างทอง!Q14+อ่างทอง!Q31+อ่างทอง!Q48+อ่างทอง!Q66+อ่างทอง!Q84+อ่างทอง!Q101+อ่างทอง!Q118</f>
        <v>0</v>
      </c>
    </row>
    <row r="15" spans="1:17" ht="23.25" thickBot="1" x14ac:dyDescent="0.4">
      <c r="A15" s="5" t="s">
        <v>17</v>
      </c>
      <c r="B15" s="6">
        <f>+อ่างทอง!B15+อ่างทอง!B32+อ่างทอง!B49+อ่างทอง!B67+อ่างทอง!B85+อ่างทอง!B102+อ่างทอง!B119</f>
        <v>2905</v>
      </c>
      <c r="C15" s="6">
        <f>+อ่างทอง!C15+อ่างทอง!C32+อ่างทอง!C49+อ่างทอง!C67+อ่างทอง!C85+อ่างทอง!C102+อ่างทอง!C119</f>
        <v>3030</v>
      </c>
      <c r="D15" s="6">
        <f>+อ่างทอง!D15+อ่างทอง!D32+อ่างทอง!D49+อ่างทอง!D67+อ่างทอง!D85+อ่างทอง!D102+อ่างทอง!D119</f>
        <v>3128</v>
      </c>
      <c r="E15" s="6">
        <f>+อ่างทอง!E15+อ่างทอง!E32+อ่างทอง!E49+อ่างทอง!E67+อ่างทอง!E85+อ่างทอง!E102+อ่างทอง!E119</f>
        <v>0</v>
      </c>
      <c r="F15" s="6">
        <f>+อ่างทอง!F15+อ่างทอง!F32+อ่างทอง!F49+อ่างทอง!F67+อ่างทอง!F85+อ่างทอง!F102+อ่างทอง!F119</f>
        <v>2665.4911999999999</v>
      </c>
      <c r="G15" s="6">
        <f>+อ่างทอง!G15+อ่างทอง!G32+อ่างทอง!G49+อ่างทอง!G67+อ่างทอง!G85+อ่างทอง!G102+อ่างทอง!G119</f>
        <v>3027.4590999999996</v>
      </c>
      <c r="H15" s="6">
        <f>+อ่างทอง!H15+อ่างทอง!H32+อ่างทอง!H49+อ่างทอง!H67+อ่างทอง!H85+อ่างทอง!H102+อ่างทอง!H119</f>
        <v>2767.5931</v>
      </c>
      <c r="I15" s="6">
        <f>+อ่างทอง!I15+อ่างทอง!I32+อ่างทอง!I49+อ่างทอง!I67+อ่างทอง!I85+อ่างทอง!I102+อ่างทอง!I119</f>
        <v>0</v>
      </c>
      <c r="J15" s="6">
        <f>+อ่างทอง!J15+อ่างทอง!J32+อ่างทอง!J49+อ่างทอง!J67+อ่างทอง!J85+อ่างทอง!J102+อ่างทอง!J119</f>
        <v>2661.4610999999995</v>
      </c>
      <c r="K15" s="6">
        <f>+อ่างทอง!K15+อ่างทอง!K32+อ่างทอง!K49+อ่างทอง!K67+อ่างทอง!K85+อ่างทอง!K102+อ่างทอง!K119</f>
        <v>3020.8025000000002</v>
      </c>
      <c r="L15" s="6">
        <f>+อ่างทอง!L15+อ่างทอง!L32+อ่างทอง!L49+อ่างทอง!L67+อ่างทอง!L85+อ่างทอง!L102+อ่างทอง!L119</f>
        <v>2762.9144000000001</v>
      </c>
      <c r="M15" s="6">
        <f>+อ่างทอง!M15+อ่างทอง!M32+อ่างทอง!M49+อ่างทอง!M67+อ่างทอง!M85+อ่างทอง!M102+อ่างทอง!M119</f>
        <v>0</v>
      </c>
      <c r="N15" s="6">
        <f>+อ่างทอง!N15+อ่างทอง!N32+อ่างทอง!N49+อ่างทอง!N67+อ่างทอง!N85+อ่างทอง!N102+อ่างทอง!N119</f>
        <v>4.8400000000000007</v>
      </c>
      <c r="O15" s="6">
        <f>+อ่างทอง!O15+อ่างทอง!O32+อ่างทอง!O49+อ่างทอง!O67+อ่างทอง!O85+อ่างทอง!O102+อ่างทอง!O119</f>
        <v>5.36</v>
      </c>
      <c r="P15" s="6">
        <f>+อ่างทอง!P15+อ่างทอง!P32+อ่างทอง!P49+อ่างทอง!P67+อ่างทอง!P85+อ่างทอง!P102+อ่างทอง!P119</f>
        <v>4.9999999999999991</v>
      </c>
      <c r="Q15" s="6">
        <f>+อ่างทอง!Q15+อ่างทอง!Q32+อ่างทอง!Q49+อ่างทอง!Q67+อ่างทอง!Q85+อ่างทอง!Q102+อ่างทอง!Q119</f>
        <v>0</v>
      </c>
    </row>
    <row r="16" spans="1:17" ht="23.25" thickBot="1" x14ac:dyDescent="0.4">
      <c r="A16" s="1" t="s">
        <v>18</v>
      </c>
      <c r="B16" s="6">
        <f>+อ่างทอง!B16+อ่างทอง!B33+อ่างทอง!B50+อ่างทอง!B68+อ่างทอง!B86+อ่างทอง!B103+อ่างทอง!B120</f>
        <v>3021</v>
      </c>
      <c r="C16" s="6">
        <f>+อ่างทอง!C16+อ่างทอง!C33+อ่างทอง!C50+อ่างทอง!C68+อ่างทอง!C86+อ่างทอง!C103+อ่างทอง!C120</f>
        <v>3284</v>
      </c>
      <c r="D16" s="6">
        <f>+อ่างทอง!D16+อ่างทอง!D33+อ่างทอง!D50+อ่างทอง!D68+อ่างทอง!D86+อ่างทอง!D103+อ่างทอง!D120</f>
        <v>3132</v>
      </c>
      <c r="E16" s="6">
        <f>+อ่างทอง!E16+อ่างทอง!E33+อ่างทอง!E50+อ่างทอง!E68+อ่างทอง!E86+อ่างทอง!E103+อ่างทอง!E120</f>
        <v>0</v>
      </c>
      <c r="F16" s="6">
        <f>+อ่างทอง!F16+อ่างทอง!F33+อ่างทอง!F50+อ่างทอง!F68+อ่างทอง!F86+อ่างทอง!F103+อ่างทอง!F120</f>
        <v>2764.1021000000001</v>
      </c>
      <c r="G16" s="6">
        <f>+อ่างทอง!G16+อ่างทอง!G33+อ่างทอง!G50+อ่างทอง!G68+อ่างทอง!G86+อ่างทอง!G103+อ่างทอง!G120</f>
        <v>3088.7031999999999</v>
      </c>
      <c r="H16" s="6">
        <f>+อ่างทอง!H16+อ่างทอง!H33+อ่างทอง!H50+อ่างทอง!H68+อ่างทอง!H86+อ่างทอง!H103+อ่างทอง!H120</f>
        <v>2859.8466000000003</v>
      </c>
      <c r="I16" s="6">
        <f>+อ่างทอง!I16+อ่างทอง!I33+อ่างทอง!I50+อ่างทอง!I68+อ่างทอง!I86+อ่างทอง!I103+อ่างทอง!I120</f>
        <v>0</v>
      </c>
      <c r="J16" s="6">
        <f>+อ่างทอง!J16+อ่างทอง!J33+อ่างทอง!J50+อ่างทอง!J68+อ่างทอง!J86+อ่างทอง!J103+อ่างทอง!J120</f>
        <v>2759.8244000000004</v>
      </c>
      <c r="K16" s="6">
        <f>+อ่างทอง!K16+อ่างทอง!K33+อ่างทอง!K50+อ่างทอง!K68+อ่างทอง!K86+อ่างทอง!K103+อ่างทอง!K120</f>
        <v>3081.9701999999997</v>
      </c>
      <c r="L16" s="6">
        <f>+อ่างทอง!L16+อ่างทอง!L33+อ่างทอง!L50+อ่างทอง!L68+อ่างทอง!L86+อ่างทอง!L103+อ่างทอง!L120</f>
        <v>2855.4036999999998</v>
      </c>
      <c r="M16" s="6">
        <f>+อ่างทอง!M16+อ่างทอง!M33+อ่างทอง!M50+อ่างทอง!M68+อ่างทอง!M86+อ่างทอง!M103+อ่างทอง!M120</f>
        <v>0</v>
      </c>
      <c r="N16" s="6">
        <f>+อ่างทอง!N16+อ่างทอง!N33+อ่างทอง!N50+อ่างทอง!N68+อ่างทอง!N86+อ่างทอง!N103+อ่างทอง!N120</f>
        <v>4.8999999999999995</v>
      </c>
      <c r="O16" s="6">
        <f>+อ่างทอง!O16+อ่างทอง!O33+อ่างทอง!O50+อ่างทอง!O68+อ่างทอง!O86+อ่างทอง!O103+อ่างทอง!O120</f>
        <v>5.25</v>
      </c>
      <c r="P16" s="6">
        <f>+อ่างทอง!P16+อ่างทอง!P33+อ่างทอง!P50+อ่างทอง!P68+อ่างทอง!P86+อ่างทอง!P103+อ่างทอง!P120</f>
        <v>5.12</v>
      </c>
      <c r="Q16" s="6">
        <f>+อ่างทอง!Q16+อ่างทอง!Q33+อ่างทอง!Q50+อ่างทอง!Q68+อ่างทอง!Q86+อ่างทอง!Q103+อ่างทอง!Q120</f>
        <v>0</v>
      </c>
    </row>
    <row r="17" spans="1:17" x14ac:dyDescent="0.35">
      <c r="A17" s="11" t="s">
        <v>20</v>
      </c>
      <c r="B17" s="6">
        <f>+อ่างทอง!B17+อ่างทอง!B34+อ่างทอง!B51+อ่างทอง!B69+อ่างทอง!B87+อ่างทอง!B104+อ่างทอง!B121</f>
        <v>33609</v>
      </c>
      <c r="C17" s="6">
        <f>+อ่างทอง!C17+อ่างทอง!C34+อ่างทอง!C51+อ่างทอง!C69+อ่างทอง!C87+อ่างทอง!C104+อ่างทอง!C121</f>
        <v>35766</v>
      </c>
      <c r="D17" s="6">
        <f>+อ่างทอง!D17+อ่างทอง!D34+อ่างทอง!D51+อ่างทอง!D69+อ่างทอง!D87+อ่างทอง!D104+อ่างทอง!D121</f>
        <v>35545</v>
      </c>
      <c r="E17" s="6">
        <f>+อ่างทอง!E17+อ่างทอง!E34+อ่างทอง!E51+อ่างทอง!E69+อ่างทอง!E87+อ่างทอง!E104+อ่างทอง!E121</f>
        <v>8391</v>
      </c>
      <c r="F17" s="6">
        <f>+อ่างทอง!F17+อ่างทอง!F34+อ่างทอง!F51+อ่างทอง!F69+อ่างทอง!F87+อ่างทอง!F104+อ่างทอง!F121</f>
        <v>30758.727499999997</v>
      </c>
      <c r="G17" s="6">
        <f>+อ่างทอง!G17+อ่างทอง!G34+อ่างทอง!G51+อ่างทอง!G69+อ่างทอง!G87+อ่างทอง!G104+อ่างทอง!G121</f>
        <v>33965.380399999995</v>
      </c>
      <c r="H17" s="6">
        <f>+อ่างทอง!H17+อ่างทอง!H34+อ่างทอง!H51+อ่างทอง!H69+อ่างทอง!H87+อ่างทอง!H104+อ่างทอง!H121</f>
        <v>32695.098500000004</v>
      </c>
      <c r="I17" s="6">
        <f>+อ่างทอง!I17+อ่างทอง!I34+อ่างทอง!I51+อ่างทอง!I69+อ่างทอง!I87+อ่างทอง!I104+อ่างทอง!I121</f>
        <v>7069.7000999999991</v>
      </c>
      <c r="J17" s="6">
        <f>+อ่างทอง!J17+อ่างทอง!J34+อ่างทอง!J51+อ่างทอง!J69+อ่างทอง!J87+อ่างทอง!J104+อ่างทอง!J121</f>
        <v>30719.6682</v>
      </c>
      <c r="K17" s="6">
        <f>+อ่างทอง!K17+อ่างทอง!K34+อ่างทอง!K51+อ่างทอง!K69+อ่างทอง!K87+อ่างทอง!K104+อ่างทอง!K121</f>
        <v>33904.2765</v>
      </c>
      <c r="L17" s="6">
        <f>+อ่างทอง!L17+อ่างทอง!L34+อ่างทอง!L51+อ่างทอง!L69+อ่างทอง!L87+อ่างทอง!L104+อ่างทอง!L121</f>
        <v>32630.525500000003</v>
      </c>
      <c r="M17" s="6">
        <f>+อ่างทอง!M17+อ่างทอง!M34+อ่างทอง!M51+อ่างทอง!M69+อ่างทอง!M87+อ่างทอง!M104+อ่างทอง!M121</f>
        <v>7050.6463999999996</v>
      </c>
      <c r="N17" s="6">
        <f>+อ่างทอง!N17+อ่างทอง!N34+อ่างทอง!N51+อ่างทอง!N69+อ่างทอง!N87+อ่างทอง!N104+อ่างทอง!N121</f>
        <v>4.8499999999999996</v>
      </c>
      <c r="O17" s="6">
        <f>+อ่างทอง!O17+อ่างทอง!O34+อ่างทอง!O51+อ่างทอง!O69+อ่างทอง!O87+อ่างทอง!O104+อ่างทอง!O121</f>
        <v>5.07</v>
      </c>
      <c r="P17" s="6">
        <f>+อ่างทอง!P17+อ่างทอง!P34+อ่างทอง!P51+อ่างทอง!P69+อ่างทอง!P87+อ่างทอง!P104+อ่างทอง!P121</f>
        <v>5.1100000000000003</v>
      </c>
      <c r="Q17" s="6">
        <f>+อ่างทอง!Q17+อ่างทอง!Q34+อ่างทอง!Q51+อ่างทอง!Q69+อ่างทอง!Q87+อ่างทอง!Q104+อ่างทอง!Q121</f>
        <v>5.1099999999999994</v>
      </c>
    </row>
  </sheetData>
  <mergeCells count="7">
    <mergeCell ref="A1:O1"/>
    <mergeCell ref="A2:O2"/>
    <mergeCell ref="A3:A4"/>
    <mergeCell ref="C3:D3"/>
    <mergeCell ref="F3:G3"/>
    <mergeCell ref="J3:M3"/>
    <mergeCell ref="N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35</vt:i4>
      </vt:variant>
      <vt:variant>
        <vt:lpstr>ช่วงที่มีชื่อ</vt:lpstr>
      </vt:variant>
      <vt:variant>
        <vt:i4>1</vt:i4>
      </vt:variant>
    </vt:vector>
  </HeadingPairs>
  <TitlesOfParts>
    <vt:vector size="36" baseType="lpstr">
      <vt:lpstr>หน่วยบริการ</vt:lpstr>
      <vt:lpstr>นนทบุรี</vt:lpstr>
      <vt:lpstr>นนทบุรี2</vt:lpstr>
      <vt:lpstr>นนทบุรี3</vt:lpstr>
      <vt:lpstr>ปทุมธานี</vt:lpstr>
      <vt:lpstr>ปทุมธานี2</vt:lpstr>
      <vt:lpstr>ปทุมธานี3</vt:lpstr>
      <vt:lpstr>อ่างทอง</vt:lpstr>
      <vt:lpstr>อ่างทอง2</vt:lpstr>
      <vt:lpstr>อ่างทอง3</vt:lpstr>
      <vt:lpstr>ลพบุรี</vt:lpstr>
      <vt:lpstr>ลพบุรี2</vt:lpstr>
      <vt:lpstr>ลพบุรี3</vt:lpstr>
      <vt:lpstr>สิงห์บุรี</vt:lpstr>
      <vt:lpstr>สิงห์บุรี2</vt:lpstr>
      <vt:lpstr>สิงห์บุรี3</vt:lpstr>
      <vt:lpstr>สระบุรี</vt:lpstr>
      <vt:lpstr>สระบุรี2</vt:lpstr>
      <vt:lpstr>สระบุรี3</vt:lpstr>
      <vt:lpstr>นครนายก</vt:lpstr>
      <vt:lpstr>นครนายก2</vt:lpstr>
      <vt:lpstr>นครนายก3</vt:lpstr>
      <vt:lpstr>จ57</vt:lpstr>
      <vt:lpstr>จ58</vt:lpstr>
      <vt:lpstr>จ59</vt:lpstr>
      <vt:lpstr>จ60</vt:lpstr>
      <vt:lpstr>dataอยุธยา</vt:lpstr>
      <vt:lpstr>Sheet1</vt:lpstr>
      <vt:lpstr>อยุธยา2</vt:lpstr>
      <vt:lpstr>จังหวัด</vt:lpstr>
      <vt:lpstr>รวมทั้งปี</vt:lpstr>
      <vt:lpstr>เขต4 ใน-นอก</vt:lpstr>
      <vt:lpstr>เขต4</vt:lpstr>
      <vt:lpstr>วิเคราะห์รายงาน</vt:lpstr>
      <vt:lpstr>นำเสนอกวป</vt:lpstr>
      <vt:lpstr>หน่วยบริการ!Print_Titles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ssj</cp:lastModifiedBy>
  <cp:lastPrinted>2017-03-17T02:55:51Z</cp:lastPrinted>
  <dcterms:created xsi:type="dcterms:W3CDTF">2016-05-10T02:14:43Z</dcterms:created>
  <dcterms:modified xsi:type="dcterms:W3CDTF">2017-10-25T08:03:57Z</dcterms:modified>
</cp:coreProperties>
</file>